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W:\02_Ausschreibung_Formulare\Aktuelle Formulare\"/>
    </mc:Choice>
  </mc:AlternateContent>
  <xr:revisionPtr revIDLastSave="0" documentId="13_ncr:1_{193273E8-E635-466C-B34D-51CFFD41D214}" xr6:coauthVersionLast="47" xr6:coauthVersionMax="47" xr10:uidLastSave="{00000000-0000-0000-0000-000000000000}"/>
  <bookViews>
    <workbookView xWindow="-108" yWindow="-108" windowWidth="23256" windowHeight="13896" activeTab="1" xr2:uid="{D64ABC63-B16F-4873-BE6D-3E8C903BE057}"/>
  </bookViews>
  <sheets>
    <sheet name="Finanzplan bewilligt" sheetId="1" r:id="rId1"/>
    <sheet name="Soll Ist Vergleich" sheetId="2" r:id="rId2"/>
    <sheet name="optionale Belegliste" sheetId="4" r:id="rId3"/>
    <sheet name="Tabelle5" sheetId="5" state="hidden" r:id="rId4"/>
  </sheets>
  <definedNames>
    <definedName name="_xlnm.Print_Area" localSheetId="0">'Finanzplan bewilligt'!$A$1:$C$53</definedName>
    <definedName name="_xlnm.Print_Area" localSheetId="1">'Soll Ist Vergleich'!$A$1:$C$56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9" i="2" l="1"/>
  <c r="F11" i="2"/>
  <c r="F10" i="2"/>
  <c r="F35" i="4"/>
  <c r="F34" i="4"/>
  <c r="F33" i="4"/>
  <c r="F25" i="4"/>
  <c r="F27" i="4"/>
  <c r="F18" i="4"/>
  <c r="B12" i="4" l="1"/>
  <c r="B13" i="4"/>
  <c r="F45" i="2" l="1"/>
  <c r="F37" i="2"/>
  <c r="F30" i="2"/>
  <c r="F17" i="2"/>
  <c r="F6" i="2"/>
  <c r="C50" i="2"/>
  <c r="C45" i="2"/>
  <c r="C39" i="2"/>
  <c r="C37" i="2" s="1"/>
  <c r="C30" i="2"/>
  <c r="C17" i="2"/>
  <c r="C11" i="2"/>
  <c r="C10" i="2"/>
  <c r="C9" i="2"/>
  <c r="C8" i="2"/>
  <c r="C8" i="1"/>
  <c r="C9" i="1"/>
  <c r="C10" i="1"/>
  <c r="C11" i="1"/>
  <c r="C17" i="1"/>
  <c r="C27" i="1"/>
  <c r="C36" i="1"/>
  <c r="C34" i="1" s="1"/>
  <c r="C42" i="1"/>
  <c r="C47" i="1"/>
  <c r="F5" i="2" l="1"/>
  <c r="F29" i="2"/>
  <c r="C6" i="2"/>
  <c r="C5" i="2" s="1"/>
  <c r="C29" i="2"/>
  <c r="C6" i="1"/>
  <c r="C5" i="1" s="1"/>
  <c r="C26" i="1"/>
  <c r="F55" i="2" l="1"/>
  <c r="C55" i="2"/>
  <c r="C52" i="1"/>
  <c r="F57" i="2" l="1"/>
</calcChain>
</file>

<file path=xl/sharedStrings.xml><?xml version="1.0" encoding="utf-8"?>
<sst xmlns="http://schemas.openxmlformats.org/spreadsheetml/2006/main" count="288" uniqueCount="150">
  <si>
    <t>Veranstaltungstechnik</t>
  </si>
  <si>
    <t>Veranstaltungstechniker*in</t>
  </si>
  <si>
    <t>Positionen</t>
  </si>
  <si>
    <r>
      <rPr>
        <b/>
        <sz val="11"/>
        <color indexed="8"/>
        <rFont val="Arial"/>
        <family val="2"/>
      </rPr>
      <t>C. BEANTRAGTE FÖRDERSUMME FONDS</t>
    </r>
    <r>
      <rPr>
        <sz val="11"/>
        <color theme="1"/>
        <rFont val="Aptos Narrow"/>
        <family val="2"/>
        <scheme val="minor"/>
      </rPr>
      <t xml:space="preserve"> </t>
    </r>
    <r>
      <rPr>
        <sz val="8"/>
        <color indexed="8"/>
        <rFont val="Arial"/>
        <family val="2"/>
      </rPr>
      <t>= Differenz zwischen Ausgaben und Einnahmen</t>
    </r>
  </si>
  <si>
    <t>Bezirksamt Eimsbüttel, Entscheidung im Mai</t>
  </si>
  <si>
    <t>Gesamt</t>
  </si>
  <si>
    <r>
      <t>Herkunft (Name der Stiftung, Name des Sponsors, bei öffentlichen Mitteln: zuständige Behörde / Förderrichtlinie)</t>
    </r>
    <r>
      <rPr>
        <b/>
        <sz val="8"/>
        <rFont val="Arial"/>
        <family val="2"/>
      </rPr>
      <t xml:space="preserve"> und Datum der voraussichtlichen Entscheidung</t>
    </r>
  </si>
  <si>
    <r>
      <t xml:space="preserve">4. beantragte Drittmittel </t>
    </r>
    <r>
      <rPr>
        <sz val="8"/>
        <color indexed="8"/>
        <rFont val="Arial"/>
        <family val="2"/>
      </rPr>
      <t>(einzelne Positionen benennen)</t>
    </r>
    <r>
      <rPr>
        <b/>
        <sz val="10"/>
        <color indexed="8"/>
        <rFont val="Arial"/>
        <family val="2"/>
      </rPr>
      <t xml:space="preserve"> (= projektbezogene Fördergelder Dritter)</t>
    </r>
  </si>
  <si>
    <t>Budnianer</t>
  </si>
  <si>
    <t>Herkunft (Name der Stiftung, Name des Sponsors, bei öffentlichen Mitteln: zuständige Behörde / Förderrichtlinie)</t>
  </si>
  <si>
    <r>
      <t xml:space="preserve">3. bewilligte Drittmittel </t>
    </r>
    <r>
      <rPr>
        <sz val="8"/>
        <color indexed="8"/>
        <rFont val="Arial"/>
        <family val="2"/>
      </rPr>
      <t>(einzelne Positionen benennen)</t>
    </r>
    <r>
      <rPr>
        <b/>
        <sz val="10"/>
        <color indexed="8"/>
        <rFont val="Arial"/>
        <family val="2"/>
      </rPr>
      <t xml:space="preserve"> (= projektbezogene Fördergelder Dritter)</t>
    </r>
  </si>
  <si>
    <t>3 € pro Karte, 3 Aufführungen à 100 Personen</t>
  </si>
  <si>
    <t>Eintrittsgelder</t>
  </si>
  <si>
    <t>Erläuterung / Berechnungsgrundlage</t>
  </si>
  <si>
    <r>
      <t xml:space="preserve">2. Einnahmen </t>
    </r>
    <r>
      <rPr>
        <sz val="8"/>
        <color indexed="8"/>
        <rFont val="Arial"/>
        <family val="2"/>
      </rPr>
      <t>(einzelne Positionen benennen)</t>
    </r>
    <r>
      <rPr>
        <b/>
        <sz val="10"/>
        <color indexed="8"/>
        <rFont val="Arial"/>
        <family val="2"/>
      </rPr>
      <t xml:space="preserve"> (= durch das Projekt erbracht)</t>
    </r>
  </si>
  <si>
    <t>Eigenmittel Theater Kunterbunt-kariert</t>
  </si>
  <si>
    <t>Eigenmittel der Schule</t>
  </si>
  <si>
    <t>1. monetäre Eigenmittel (Schule und Kulturpartner*in) (= vorhandene Mittel)</t>
  </si>
  <si>
    <t>B. EINNAHMEN</t>
  </si>
  <si>
    <t>10 zusätzliche müssen extern gemietet werden</t>
  </si>
  <si>
    <t>Stellwände für Dokumentation</t>
  </si>
  <si>
    <t>Farbige Programmflyer</t>
  </si>
  <si>
    <t>Druckkosten</t>
  </si>
  <si>
    <t>11 Min. Musik, berechnet nach Tarif BM</t>
  </si>
  <si>
    <t>GEMA-Gebühren</t>
  </si>
  <si>
    <t>Durchschnittswert vergangene Produktionen</t>
  </si>
  <si>
    <t>Probenmaterial</t>
  </si>
  <si>
    <t>Miete zusätzliche Schweinwerfer und Videoanlage</t>
  </si>
  <si>
    <t>laut Kalkulation Maskenbildnerin</t>
  </si>
  <si>
    <t>Material Kostüme</t>
  </si>
  <si>
    <t>Holz, Stoffe, Farben laut Kalkulation Bühnenbildner</t>
  </si>
  <si>
    <t>Material Bühnenbild</t>
  </si>
  <si>
    <r>
      <t>2. Sachausgaben</t>
    </r>
    <r>
      <rPr>
        <sz val="11"/>
        <color theme="1"/>
        <rFont val="Aptos Narrow"/>
        <family val="2"/>
        <scheme val="minor"/>
      </rPr>
      <t xml:space="preserve"> (</t>
    </r>
    <r>
      <rPr>
        <sz val="8"/>
        <color indexed="8"/>
        <rFont val="Arial"/>
        <family val="2"/>
      </rPr>
      <t>einzelne Positionen benennen)</t>
    </r>
  </si>
  <si>
    <t>für Endproben und Aufführung, 12 Stunden à 50 €</t>
  </si>
  <si>
    <t>4 Personen, 5 Stunden, 14 € pro Stunde</t>
  </si>
  <si>
    <t>Hilfskräfte für Veranstaltung</t>
  </si>
  <si>
    <t>20x2 Wochenstunden à 50 € inkl. Vorbereitung, 2 Personen</t>
  </si>
  <si>
    <t>Kursleitung B. Punkte und C. Schwarzweiß</t>
  </si>
  <si>
    <t>10 Arbeitstage à 300 €</t>
  </si>
  <si>
    <t>Projektleitung Kulturpartnerin A. Gestreift</t>
  </si>
  <si>
    <t>Erläuterung (z.B. x Stunden * y Euro/Stunde) - keine Pauschalen</t>
  </si>
  <si>
    <r>
      <t xml:space="preserve">1. Personal-/Honorarausgaben </t>
    </r>
    <r>
      <rPr>
        <sz val="8"/>
        <color indexed="8"/>
        <rFont val="Arial"/>
        <family val="2"/>
      </rPr>
      <t>(einzelne Positionen benennen)</t>
    </r>
  </si>
  <si>
    <t>A. AUSGABEN</t>
  </si>
  <si>
    <t>Wir sind nicht umsatzsteuerpflichtig (-&gt; Alle eingetragenen Beträge sind Bruttobeträge)</t>
  </si>
  <si>
    <t>x</t>
  </si>
  <si>
    <t>Theater Kunterbunt-kariert e.V.</t>
  </si>
  <si>
    <t>Antragsteller*in</t>
  </si>
  <si>
    <t>Bunt ist schön</t>
  </si>
  <si>
    <t>Kurztitel des Projekts:</t>
  </si>
  <si>
    <t>Aktenzeichen:</t>
  </si>
  <si>
    <t>A. AUSGABEN IST</t>
  </si>
  <si>
    <t>Zahlungsempfänger*in / Name!</t>
  </si>
  <si>
    <t>Berechnung IST (Stunden * Stundensatz)</t>
  </si>
  <si>
    <t>Begründung für Abweichungen</t>
  </si>
  <si>
    <t>Ausgabe wofür</t>
  </si>
  <si>
    <t>B. EINNAHMEN IST</t>
  </si>
  <si>
    <r>
      <t xml:space="preserve">3. Drittmittel </t>
    </r>
    <r>
      <rPr>
        <sz val="8"/>
        <color indexed="8"/>
        <rFont val="Arial"/>
        <family val="2"/>
      </rPr>
      <t>(einzelne Positionen benennen)</t>
    </r>
    <r>
      <rPr>
        <b/>
        <sz val="10"/>
        <color indexed="8"/>
        <rFont val="Arial"/>
        <family val="2"/>
      </rPr>
      <t xml:space="preserve"> (= projektbezogene Fördergelder Dritter)</t>
    </r>
  </si>
  <si>
    <t>C. ERGEBNIS</t>
  </si>
  <si>
    <t>wird automatisch errechnet</t>
  </si>
  <si>
    <t>nicht verwendete Mittel*</t>
  </si>
  <si>
    <t>* Rückzahlung unter Nennung von AZ und Projekttitel an:</t>
  </si>
  <si>
    <t>Landesarbeitsgemeinschaft Kinder- und Jugendkultur e.V.</t>
  </si>
  <si>
    <t>IBAN DE96 2005 0550 1251 1204 06</t>
  </si>
  <si>
    <t xml:space="preserve">Achtung: Bitte nur Ausgaben und Einnahmen aufführen, bei denen es einen Zahlungsvorgang gab. </t>
  </si>
  <si>
    <t>Keine Eigenleistungen!</t>
  </si>
  <si>
    <t>A. AUSGABEN SOLL</t>
  </si>
  <si>
    <t>B. EINNAHMEN SOLL</t>
  </si>
  <si>
    <t>Belegliste</t>
  </si>
  <si>
    <t>Zweckbestimmung der Finanzübersicht</t>
  </si>
  <si>
    <t>Ausgaben Personalkosten</t>
  </si>
  <si>
    <t>Ausgaben Sachkosten</t>
  </si>
  <si>
    <t>Beleg-Nr.</t>
  </si>
  <si>
    <t>Zahl-Datum</t>
  </si>
  <si>
    <t>Positionen / Empfänger*in</t>
  </si>
  <si>
    <t>Die Belegliste auszufüllen ist keine Pflicht - sie dient nur als Hilfestelllung und Vorlage</t>
  </si>
  <si>
    <t>Betrag</t>
  </si>
  <si>
    <t>Personalkosten</t>
  </si>
  <si>
    <t>Sachkosten</t>
  </si>
  <si>
    <t>Eigenmittel Theater</t>
  </si>
  <si>
    <t>Hier bitte die tatsächlichen Ausgaben und Einnahmen eintragen.</t>
  </si>
  <si>
    <t>berechnet sich automatisch aus der Liste</t>
  </si>
  <si>
    <t>Personal- oder Sachkosten bitte auswählen</t>
  </si>
  <si>
    <t>bei Bedarf können weitere Zeilen eingefügt werden</t>
  </si>
  <si>
    <t>Projektleitung Kulturpartnerin</t>
  </si>
  <si>
    <t>AZ 111.1.2026</t>
  </si>
  <si>
    <t>Kursleitung B. und C.</t>
  </si>
  <si>
    <t>Obi</t>
  </si>
  <si>
    <t>Holzplatten, Kleinmaterial</t>
  </si>
  <si>
    <t>Farbenmeier</t>
  </si>
  <si>
    <t>diverse Farben</t>
  </si>
  <si>
    <t>Stoffmüller</t>
  </si>
  <si>
    <t>Stoffe für Kostüme</t>
  </si>
  <si>
    <t>Theaterbedarfshop</t>
  </si>
  <si>
    <t>Kostümmaterial diverses</t>
  </si>
  <si>
    <t>Dekoshop online</t>
  </si>
  <si>
    <t>Materialien Bühnenbild</t>
  </si>
  <si>
    <t>Barbara Punke</t>
  </si>
  <si>
    <t>Kursleitung vom 01.01.2026-28.02.2026. 40 h à 50 €</t>
  </si>
  <si>
    <t>Bauhaus</t>
  </si>
  <si>
    <t>Kleinteile Bühne</t>
  </si>
  <si>
    <t>Schminkshop</t>
  </si>
  <si>
    <t>Materialien Masken</t>
  </si>
  <si>
    <t>Carola Schwarzweiß</t>
  </si>
  <si>
    <t>Kursleitung vom 01.03.2026-30.04.2026. 40 h à 50 €</t>
  </si>
  <si>
    <t>Onlinedruck</t>
  </si>
  <si>
    <t>2.500 Flyer</t>
  </si>
  <si>
    <t>Anna Gestreift</t>
  </si>
  <si>
    <t>Projektleitung. 10 Arbeitstage à 300 €</t>
  </si>
  <si>
    <t>Ernst Meier</t>
  </si>
  <si>
    <t>Honorar Veranstaltungsaushilfe. 6 h / 14 €</t>
  </si>
  <si>
    <t>Horst Müller</t>
  </si>
  <si>
    <t>Sven Strom</t>
  </si>
  <si>
    <t>Veranstaltungstechnik. 2x 4 h Proben, 3 h Aufführung x 3 für 50 € / h</t>
  </si>
  <si>
    <t>Kursmaterialien laut Aufstellung / Belegen</t>
  </si>
  <si>
    <t>Verpflegung Schüler*innen Endproben</t>
  </si>
  <si>
    <t>Edeka</t>
  </si>
  <si>
    <t>Bäckerei Stulle</t>
  </si>
  <si>
    <t xml:space="preserve">Videoverleih </t>
  </si>
  <si>
    <t>Miete Videoanlage inkl. Transport</t>
  </si>
  <si>
    <t xml:space="preserve">Veranstaltungsprofi </t>
  </si>
  <si>
    <t xml:space="preserve">Miete Scheinwerfer </t>
  </si>
  <si>
    <t>Taxi Meier</t>
  </si>
  <si>
    <t>Transport Schweinwerfer</t>
  </si>
  <si>
    <t>B. Punkte und C. Schwarzweiß</t>
  </si>
  <si>
    <t>je 40 h à 50 €</t>
  </si>
  <si>
    <t>E. Meier und H. Müller</t>
  </si>
  <si>
    <t>je 6 h à 14 €</t>
  </si>
  <si>
    <t>es haben noch Eltern freiwillig mitgeholfen, daher nur 2 bezahlte Kräfte</t>
  </si>
  <si>
    <t>der Umfang für die Proben war höher als kalkuliert. S. Strom war nicht der ursprünglich angefragte Techniker und ist Umsatzsteuerpflichtig.</t>
  </si>
  <si>
    <t>Veranstaltungstechnik. 2x 4 h Proben, 3 h Aufführung x 3 für 50 € / h zzgl. 19 % Ust.</t>
  </si>
  <si>
    <t>diverse Materialien</t>
  </si>
  <si>
    <t>Holz, Kleinteile, Deko etc. s. Belege Nr. 1,2,8,9</t>
  </si>
  <si>
    <t>Stoffe, Kostümmaterial Makeup, s. Belege Nr. 6,7,10</t>
  </si>
  <si>
    <t>Transport Scheinwerfer</t>
  </si>
  <si>
    <t>Taxi Meyer</t>
  </si>
  <si>
    <t>es wurden weniger gebraucht als kalkuliert</t>
  </si>
  <si>
    <t>Kursmaterialien lt. Rechnung Kursleiterinnen</t>
  </si>
  <si>
    <t>Gema Gebühren</t>
  </si>
  <si>
    <t>werden vom Theater übernommen</t>
  </si>
  <si>
    <t>Flyerdruck 2.500 Exemplare</t>
  </si>
  <si>
    <t>Mietprofi Kongress</t>
  </si>
  <si>
    <t>Miete Stellwände inkl. Transport 1.-30.6.26</t>
  </si>
  <si>
    <t>10 Stellwände Juni 26</t>
  </si>
  <si>
    <t>3 € pro Karte. Insgesamt 345 Karten verkauft</t>
  </si>
  <si>
    <t>es konnten pro Vorstellung 15 Karten zusätzlich verkauft werden</t>
  </si>
  <si>
    <t>Bezirksamt Eimsbüttel</t>
  </si>
  <si>
    <t>Verpflegung Schüler*innen Proben</t>
  </si>
  <si>
    <t>Bäcker und Edeka</t>
  </si>
  <si>
    <t xml:space="preserve">es wurden 2 Euro mehr ausgegeben als kalkuliert. </t>
  </si>
  <si>
    <t>Auflage niedriger als kalkuliert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</si>
</sst>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\ &quot;€&quot;"/>
    <numFmt numFmtId="165" formatCode="_-* #,##0\ &quot;€&quot;_-;\-* #,##0\ &quot;€&quot;_-;_-* &quot;-&quot;??\ &quot;€&quot;_-;_-@_-"/>
    <numFmt numFmtId="166" formatCode="#,##0.00\ &quot;€&quot;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11"/>
      <color rgb="FF9C6500"/>
      <name val="Aptos Narrow"/>
      <family val="2"/>
      <scheme val="minor"/>
    </font>
    <font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8"/>
      <color indexed="8"/>
      <name val="Arial"/>
      <family val="2"/>
    </font>
    <font>
      <b/>
      <sz val="10"/>
      <color indexed="8"/>
      <name val="Arial"/>
      <family val="2"/>
    </font>
    <font>
      <b/>
      <u val="double"/>
      <sz val="11"/>
      <name val="Arial"/>
      <family val="2"/>
    </font>
    <font>
      <b/>
      <sz val="11"/>
      <color indexed="8"/>
      <name val="Arial"/>
      <family val="2"/>
    </font>
    <font>
      <b/>
      <sz val="8"/>
      <name val="Arial"/>
      <family val="2"/>
    </font>
    <font>
      <i/>
      <sz val="10"/>
      <color theme="1"/>
      <name val="Aptos Narrow"/>
      <family val="2"/>
      <scheme val="minor"/>
    </font>
    <font>
      <b/>
      <sz val="9"/>
      <name val="Arial"/>
      <family val="2"/>
    </font>
    <font>
      <i/>
      <sz val="11"/>
      <color theme="1"/>
      <name val="Aptos Narrow"/>
      <family val="2"/>
      <scheme val="minor"/>
    </font>
    <font>
      <b/>
      <i/>
      <u val="double"/>
      <sz val="11"/>
      <name val="Arial"/>
      <family val="2"/>
    </font>
    <font>
      <b/>
      <sz val="12"/>
      <color theme="1"/>
      <name val="Aptos Narrow"/>
      <family val="2"/>
      <scheme val="minor"/>
    </font>
    <font>
      <sz val="11"/>
      <color theme="1"/>
      <name val="Arial"/>
      <family val="2"/>
    </font>
    <font>
      <b/>
      <i/>
      <sz val="9"/>
      <color theme="1"/>
      <name val="Aptos Narrow"/>
      <family val="2"/>
      <scheme val="minor"/>
    </font>
    <font>
      <b/>
      <i/>
      <sz val="8"/>
      <name val="Arial"/>
      <family val="2"/>
    </font>
    <font>
      <b/>
      <sz val="14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33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3" fillId="0" borderId="0"/>
    <xf numFmtId="0" fontId="5" fillId="0" borderId="0"/>
    <xf numFmtId="0" fontId="7" fillId="2" borderId="0" applyNumberFormat="0" applyBorder="0" applyAlignment="0" applyProtection="0"/>
  </cellStyleXfs>
  <cellXfs count="191">
    <xf numFmtId="0" fontId="0" fillId="0" borderId="0" xfId="0"/>
    <xf numFmtId="0" fontId="0" fillId="0" borderId="0" xfId="0" applyProtection="1">
      <protection locked="0"/>
    </xf>
    <xf numFmtId="164" fontId="13" fillId="4" borderId="12" xfId="2" applyNumberFormat="1" applyFont="1" applyFill="1" applyBorder="1" applyAlignment="1" applyProtection="1">
      <alignment vertical="center"/>
      <protection locked="0"/>
    </xf>
    <xf numFmtId="165" fontId="3" fillId="0" borderId="14" xfId="1" applyNumberFormat="1" applyFont="1" applyFill="1" applyBorder="1" applyAlignment="1" applyProtection="1">
      <alignment vertical="center" wrapText="1"/>
      <protection locked="0"/>
    </xf>
    <xf numFmtId="166" fontId="8" fillId="3" borderId="17" xfId="2" applyNumberFormat="1" applyFont="1" applyFill="1" applyBorder="1" applyAlignment="1" applyProtection="1">
      <alignment horizontal="center" vertical="center" wrapText="1"/>
      <protection locked="0"/>
    </xf>
    <xf numFmtId="164" fontId="4" fillId="3" borderId="11" xfId="2" applyNumberFormat="1" applyFont="1" applyFill="1" applyBorder="1" applyAlignment="1" applyProtection="1">
      <alignment horizontal="right" vertical="center"/>
      <protection locked="0"/>
    </xf>
    <xf numFmtId="0" fontId="8" fillId="3" borderId="7" xfId="2" applyFont="1" applyFill="1" applyBorder="1" applyAlignment="1" applyProtection="1">
      <alignment horizontal="left" vertical="center"/>
      <protection locked="0"/>
    </xf>
    <xf numFmtId="0" fontId="2" fillId="0" borderId="0" xfId="0" applyFont="1"/>
    <xf numFmtId="0" fontId="17" fillId="6" borderId="5" xfId="2" applyFont="1" applyFill="1" applyBorder="1" applyAlignment="1">
      <alignment horizontal="left" vertical="center"/>
    </xf>
    <xf numFmtId="0" fontId="4" fillId="6" borderId="26" xfId="2" applyFont="1" applyFill="1" applyBorder="1" applyAlignment="1">
      <alignment vertical="center"/>
    </xf>
    <xf numFmtId="0" fontId="16" fillId="6" borderId="24" xfId="0" applyFont="1" applyFill="1" applyBorder="1"/>
    <xf numFmtId="164" fontId="9" fillId="6" borderId="19" xfId="2" applyNumberFormat="1" applyFont="1" applyFill="1" applyBorder="1" applyAlignment="1" applyProtection="1">
      <alignment vertical="center"/>
      <protection locked="0"/>
    </xf>
    <xf numFmtId="164" fontId="4" fillId="6" borderId="11" xfId="2" applyNumberFormat="1" applyFont="1" applyFill="1" applyBorder="1" applyAlignment="1" applyProtection="1">
      <alignment horizontal="right" vertical="center"/>
      <protection locked="0"/>
    </xf>
    <xf numFmtId="0" fontId="8" fillId="6" borderId="7" xfId="2" applyFont="1" applyFill="1" applyBorder="1" applyAlignment="1" applyProtection="1">
      <alignment horizontal="left" vertical="center"/>
      <protection locked="0"/>
    </xf>
    <xf numFmtId="165" fontId="3" fillId="6" borderId="14" xfId="1" applyNumberFormat="1" applyFont="1" applyFill="1" applyBorder="1" applyAlignment="1" applyProtection="1">
      <alignment vertical="center" wrapText="1"/>
      <protection locked="0"/>
    </xf>
    <xf numFmtId="164" fontId="4" fillId="6" borderId="11" xfId="2" applyNumberFormat="1" applyFont="1" applyFill="1" applyBorder="1" applyAlignment="1" applyProtection="1">
      <alignment vertical="center"/>
      <protection locked="0"/>
    </xf>
    <xf numFmtId="164" fontId="4" fillId="6" borderId="18" xfId="2" applyNumberFormat="1" applyFont="1" applyFill="1" applyBorder="1" applyAlignment="1" applyProtection="1">
      <alignment horizontal="right" vertical="center"/>
      <protection locked="0"/>
    </xf>
    <xf numFmtId="166" fontId="8" fillId="6" borderId="17" xfId="2" applyNumberFormat="1" applyFont="1" applyFill="1" applyBorder="1" applyAlignment="1" applyProtection="1">
      <alignment horizontal="center" vertical="center" wrapText="1"/>
      <protection locked="0"/>
    </xf>
    <xf numFmtId="165" fontId="3" fillId="6" borderId="14" xfId="1" applyNumberFormat="1" applyFont="1" applyFill="1" applyBorder="1" applyAlignment="1" applyProtection="1">
      <alignment vertical="center"/>
      <protection locked="0"/>
    </xf>
    <xf numFmtId="0" fontId="3" fillId="6" borderId="15" xfId="2" applyFill="1" applyBorder="1" applyAlignment="1" applyProtection="1">
      <alignment horizontal="left" vertical="center" wrapText="1"/>
      <protection locked="0"/>
    </xf>
    <xf numFmtId="164" fontId="13" fillId="6" borderId="12" xfId="2" applyNumberFormat="1" applyFont="1" applyFill="1" applyBorder="1" applyAlignment="1" applyProtection="1">
      <alignment vertical="center"/>
      <protection locked="0"/>
    </xf>
    <xf numFmtId="0" fontId="8" fillId="3" borderId="8" xfId="2" applyFont="1" applyFill="1" applyBorder="1" applyAlignment="1" applyProtection="1">
      <alignment horizontal="left" vertical="center"/>
      <protection locked="0"/>
    </xf>
    <xf numFmtId="0" fontId="8" fillId="3" borderId="29" xfId="2" applyFont="1" applyFill="1" applyBorder="1" applyAlignment="1" applyProtection="1">
      <alignment horizontal="left" vertical="center"/>
      <protection locked="0"/>
    </xf>
    <xf numFmtId="0" fontId="3" fillId="0" borderId="6" xfId="2" applyBorder="1" applyAlignment="1" applyProtection="1">
      <alignment vertical="center" wrapText="1" shrinkToFit="1"/>
      <protection locked="0"/>
    </xf>
    <xf numFmtId="0" fontId="3" fillId="0" borderId="15" xfId="2" applyBorder="1" applyAlignment="1" applyProtection="1">
      <alignment vertical="center" wrapText="1" shrinkToFit="1"/>
      <protection locked="0"/>
    </xf>
    <xf numFmtId="0" fontId="3" fillId="0" borderId="20" xfId="2" applyBorder="1" applyAlignment="1" applyProtection="1">
      <alignment vertical="center" wrapText="1" shrinkToFit="1"/>
      <protection locked="0"/>
    </xf>
    <xf numFmtId="0" fontId="3" fillId="0" borderId="6" xfId="2" applyBorder="1" applyAlignment="1" applyProtection="1">
      <alignment vertical="center" wrapText="1"/>
      <protection locked="0"/>
    </xf>
    <xf numFmtId="0" fontId="3" fillId="0" borderId="6" xfId="2" applyBorder="1" applyAlignment="1" applyProtection="1">
      <alignment horizontal="left" vertical="center" wrapText="1"/>
      <protection locked="0"/>
    </xf>
    <xf numFmtId="0" fontId="3" fillId="0" borderId="15" xfId="2" applyBorder="1" applyAlignment="1" applyProtection="1">
      <alignment horizontal="left" vertical="center" wrapText="1"/>
      <protection locked="0"/>
    </xf>
    <xf numFmtId="0" fontId="3" fillId="0" borderId="15" xfId="2" applyBorder="1" applyAlignment="1" applyProtection="1">
      <alignment vertical="center" wrapText="1"/>
      <protection locked="0"/>
    </xf>
    <xf numFmtId="49" fontId="3" fillId="0" borderId="15" xfId="2" applyNumberFormat="1" applyBorder="1" applyAlignment="1" applyProtection="1">
      <alignment horizontal="left" vertical="center" wrapText="1"/>
      <protection locked="0"/>
    </xf>
    <xf numFmtId="16" fontId="3" fillId="0" borderId="15" xfId="2" applyNumberFormat="1" applyBorder="1" applyAlignment="1" applyProtection="1">
      <alignment horizontal="left" vertical="center" wrapText="1"/>
      <protection locked="0"/>
    </xf>
    <xf numFmtId="0" fontId="3" fillId="0" borderId="5" xfId="2" applyBorder="1" applyAlignment="1" applyProtection="1">
      <alignment horizontal="left" vertical="center" wrapText="1"/>
      <protection locked="0"/>
    </xf>
    <xf numFmtId="166" fontId="8" fillId="0" borderId="17" xfId="2" applyNumberFormat="1" applyFont="1" applyBorder="1" applyAlignment="1" applyProtection="1">
      <alignment horizontal="center" vertical="center" wrapText="1"/>
      <protection locked="0"/>
    </xf>
    <xf numFmtId="0" fontId="4" fillId="0" borderId="0" xfId="2" applyFont="1" applyAlignment="1" applyProtection="1">
      <alignment vertical="center"/>
      <protection locked="0"/>
    </xf>
    <xf numFmtId="0" fontId="18" fillId="0" borderId="0" xfId="0" applyFont="1" applyProtection="1">
      <protection locked="0"/>
    </xf>
    <xf numFmtId="0" fontId="20" fillId="4" borderId="0" xfId="0" applyFont="1" applyFill="1" applyProtection="1">
      <protection locked="0"/>
    </xf>
    <xf numFmtId="0" fontId="0" fillId="4" borderId="0" xfId="0" applyFill="1" applyProtection="1">
      <protection locked="0"/>
    </xf>
    <xf numFmtId="0" fontId="10" fillId="0" borderId="0" xfId="0" applyFont="1"/>
    <xf numFmtId="14" fontId="10" fillId="0" borderId="0" xfId="0" applyNumberFormat="1" applyFont="1"/>
    <xf numFmtId="0" fontId="21" fillId="0" borderId="0" xfId="0" applyFont="1"/>
    <xf numFmtId="44" fontId="21" fillId="0" borderId="0" xfId="0" applyNumberFormat="1" applyFont="1"/>
    <xf numFmtId="14" fontId="21" fillId="0" borderId="0" xfId="0" applyNumberFormat="1" applyFont="1"/>
    <xf numFmtId="0" fontId="4" fillId="0" borderId="6" xfId="2" applyFont="1" applyBorder="1" applyAlignment="1">
      <alignment vertical="center"/>
    </xf>
    <xf numFmtId="14" fontId="0" fillId="0" borderId="0" xfId="0" applyNumberFormat="1" applyProtection="1">
      <protection locked="0"/>
    </xf>
    <xf numFmtId="14" fontId="22" fillId="0" borderId="0" xfId="0" applyNumberFormat="1" applyFont="1"/>
    <xf numFmtId="0" fontId="23" fillId="0" borderId="0" xfId="2" applyFont="1" applyAlignment="1">
      <alignment vertical="center"/>
    </xf>
    <xf numFmtId="14" fontId="15" fillId="3" borderId="5" xfId="2" applyNumberFormat="1" applyFont="1" applyFill="1" applyBorder="1" applyAlignment="1">
      <alignment horizontal="left" vertical="center"/>
    </xf>
    <xf numFmtId="0" fontId="15" fillId="3" borderId="5" xfId="2" applyFont="1" applyFill="1" applyBorder="1" applyAlignment="1">
      <alignment horizontal="left" vertical="center"/>
    </xf>
    <xf numFmtId="0" fontId="15" fillId="3" borderId="7" xfId="2" applyFont="1" applyFill="1" applyBorder="1" applyAlignment="1">
      <alignment horizontal="left" vertical="center"/>
    </xf>
    <xf numFmtId="14" fontId="3" fillId="0" borderId="15" xfId="2" applyNumberFormat="1" applyBorder="1" applyAlignment="1" applyProtection="1">
      <alignment vertical="center" wrapText="1" shrinkToFit="1"/>
      <protection locked="0"/>
    </xf>
    <xf numFmtId="14" fontId="3" fillId="0" borderId="15" xfId="2" applyNumberFormat="1" applyBorder="1" applyAlignment="1" applyProtection="1">
      <alignment vertical="center" wrapText="1"/>
      <protection locked="0"/>
    </xf>
    <xf numFmtId="14" fontId="0" fillId="0" borderId="0" xfId="0" applyNumberFormat="1"/>
    <xf numFmtId="44" fontId="0" fillId="0" borderId="0" xfId="0" applyNumberFormat="1"/>
    <xf numFmtId="0" fontId="24" fillId="0" borderId="0" xfId="0" applyFont="1"/>
    <xf numFmtId="14" fontId="24" fillId="0" borderId="0" xfId="0" applyNumberFormat="1" applyFont="1"/>
    <xf numFmtId="0" fontId="10" fillId="4" borderId="0" xfId="0" applyFont="1" applyFill="1"/>
    <xf numFmtId="14" fontId="24" fillId="4" borderId="0" xfId="0" applyNumberFormat="1" applyFont="1" applyFill="1"/>
    <xf numFmtId="0" fontId="24" fillId="4" borderId="0" xfId="0" applyFont="1" applyFill="1"/>
    <xf numFmtId="0" fontId="4" fillId="6" borderId="5" xfId="2" applyFont="1" applyFill="1" applyBorder="1" applyAlignment="1">
      <alignment horizontal="left" vertical="center"/>
    </xf>
    <xf numFmtId="0" fontId="4" fillId="6" borderId="5" xfId="2" applyFont="1" applyFill="1" applyBorder="1" applyAlignment="1">
      <alignment vertical="center"/>
    </xf>
    <xf numFmtId="0" fontId="16" fillId="6" borderId="5" xfId="0" applyFont="1" applyFill="1" applyBorder="1"/>
    <xf numFmtId="0" fontId="15" fillId="3" borderId="15" xfId="2" applyFont="1" applyFill="1" applyBorder="1" applyAlignment="1">
      <alignment horizontal="left" vertical="center"/>
    </xf>
    <xf numFmtId="44" fontId="15" fillId="3" borderId="32" xfId="2" applyNumberFormat="1" applyFont="1" applyFill="1" applyBorder="1" applyAlignment="1">
      <alignment horizontal="center" vertical="center" wrapText="1"/>
    </xf>
    <xf numFmtId="44" fontId="3" fillId="0" borderId="30" xfId="1" applyFont="1" applyFill="1" applyBorder="1" applyAlignment="1" applyProtection="1">
      <alignment vertical="center" wrapText="1"/>
      <protection locked="0"/>
    </xf>
    <xf numFmtId="0" fontId="3" fillId="0" borderId="31" xfId="2" applyBorder="1" applyAlignment="1" applyProtection="1">
      <alignment vertical="center" wrapText="1"/>
      <protection locked="0"/>
    </xf>
    <xf numFmtId="14" fontId="3" fillId="0" borderId="31" xfId="2" applyNumberFormat="1" applyBorder="1" applyAlignment="1" applyProtection="1">
      <alignment vertical="center" wrapText="1" shrinkToFit="1"/>
      <protection locked="0"/>
    </xf>
    <xf numFmtId="14" fontId="3" fillId="0" borderId="31" xfId="2" applyNumberFormat="1" applyBorder="1" applyAlignment="1" applyProtection="1">
      <alignment vertical="center" wrapText="1"/>
      <protection locked="0"/>
    </xf>
    <xf numFmtId="0" fontId="3" fillId="0" borderId="31" xfId="2" applyBorder="1" applyAlignment="1" applyProtection="1">
      <alignment vertical="center" wrapText="1" shrinkToFit="1"/>
      <protection locked="0"/>
    </xf>
    <xf numFmtId="44" fontId="3" fillId="0" borderId="25" xfId="1" applyFont="1" applyFill="1" applyBorder="1" applyAlignment="1" applyProtection="1">
      <alignment vertical="center" wrapText="1"/>
      <protection locked="0"/>
    </xf>
    <xf numFmtId="0" fontId="4" fillId="3" borderId="16" xfId="2" applyFont="1" applyFill="1" applyBorder="1" applyAlignment="1" applyProtection="1">
      <alignment horizontal="left" vertical="center"/>
      <protection locked="0"/>
    </xf>
    <xf numFmtId="0" fontId="4" fillId="3" borderId="15" xfId="2" applyFont="1" applyFill="1" applyBorder="1" applyAlignment="1" applyProtection="1">
      <alignment horizontal="left" vertical="center"/>
      <protection locked="0"/>
    </xf>
    <xf numFmtId="0" fontId="8" fillId="3" borderId="16" xfId="2" applyFont="1" applyFill="1" applyBorder="1" applyAlignment="1" applyProtection="1">
      <alignment horizontal="left" vertical="center" wrapText="1"/>
      <protection locked="0"/>
    </xf>
    <xf numFmtId="0" fontId="8" fillId="3" borderId="15" xfId="2" applyFont="1" applyFill="1" applyBorder="1" applyAlignment="1" applyProtection="1">
      <alignment horizontal="left" vertical="center" wrapText="1"/>
      <protection locked="0"/>
    </xf>
    <xf numFmtId="0" fontId="3" fillId="0" borderId="16" xfId="2" applyBorder="1" applyAlignment="1" applyProtection="1">
      <alignment horizontal="left" vertical="center" wrapText="1"/>
      <protection locked="0"/>
    </xf>
    <xf numFmtId="0" fontId="3" fillId="0" borderId="15" xfId="2" applyBorder="1" applyAlignment="1" applyProtection="1">
      <alignment horizontal="left" vertical="center" wrapText="1"/>
      <protection locked="0"/>
    </xf>
    <xf numFmtId="0" fontId="8" fillId="0" borderId="16" xfId="2" applyFont="1" applyBorder="1" applyAlignment="1" applyProtection="1">
      <alignment horizontal="left" vertical="center" wrapText="1"/>
      <protection locked="0"/>
    </xf>
    <xf numFmtId="0" fontId="8" fillId="0" borderId="15" xfId="2" applyFont="1" applyBorder="1" applyAlignment="1" applyProtection="1">
      <alignment horizontal="left" vertical="center" wrapText="1"/>
      <protection locked="0"/>
    </xf>
    <xf numFmtId="0" fontId="4" fillId="0" borderId="16" xfId="2" applyFont="1" applyBorder="1" applyAlignment="1" applyProtection="1">
      <alignment horizontal="left" vertical="center"/>
      <protection locked="0"/>
    </xf>
    <xf numFmtId="0" fontId="4" fillId="0" borderId="15" xfId="2" applyFont="1" applyBorder="1" applyAlignment="1" applyProtection="1">
      <alignment horizontal="left" vertical="center"/>
      <protection locked="0"/>
    </xf>
    <xf numFmtId="0" fontId="4" fillId="6" borderId="16" xfId="2" applyFont="1" applyFill="1" applyBorder="1" applyAlignment="1" applyProtection="1">
      <alignment horizontal="left" vertical="center"/>
      <protection locked="0"/>
    </xf>
    <xf numFmtId="0" fontId="4" fillId="6" borderId="15" xfId="2" applyFont="1" applyFill="1" applyBorder="1" applyAlignment="1" applyProtection="1">
      <alignment horizontal="left" vertical="center"/>
      <protection locked="0"/>
    </xf>
    <xf numFmtId="0" fontId="8" fillId="6" borderId="16" xfId="2" applyFont="1" applyFill="1" applyBorder="1" applyAlignment="1" applyProtection="1">
      <alignment horizontal="left" vertical="center" wrapText="1"/>
      <protection locked="0"/>
    </xf>
    <xf numFmtId="0" fontId="8" fillId="6" borderId="15" xfId="2" applyFont="1" applyFill="1" applyBorder="1" applyAlignment="1" applyProtection="1">
      <alignment horizontal="left" vertical="center" wrapText="1"/>
      <protection locked="0"/>
    </xf>
    <xf numFmtId="0" fontId="3" fillId="6" borderId="16" xfId="2" applyFill="1" applyBorder="1" applyAlignment="1" applyProtection="1">
      <alignment horizontal="left" vertical="center" wrapText="1"/>
      <protection locked="0"/>
    </xf>
    <xf numFmtId="0" fontId="3" fillId="6" borderId="15" xfId="2" applyFill="1" applyBorder="1" applyAlignment="1" applyProtection="1">
      <alignment horizontal="left" vertical="center" wrapText="1"/>
      <protection locked="0"/>
    </xf>
    <xf numFmtId="0" fontId="4" fillId="6" borderId="27" xfId="2" applyFont="1" applyFill="1" applyBorder="1" applyAlignment="1">
      <alignment horizontal="left" vertical="center"/>
    </xf>
    <xf numFmtId="0" fontId="4" fillId="6" borderId="2" xfId="2" applyFont="1" applyFill="1" applyBorder="1" applyAlignment="1">
      <alignment horizontal="left" vertical="center"/>
    </xf>
    <xf numFmtId="0" fontId="4" fillId="6" borderId="25" xfId="2" applyFont="1" applyFill="1" applyBorder="1" applyAlignment="1">
      <alignment horizontal="left" vertical="center"/>
    </xf>
    <xf numFmtId="0" fontId="4" fillId="6" borderId="1" xfId="2" applyFont="1" applyFill="1" applyBorder="1" applyAlignment="1">
      <alignment horizontal="left" vertical="center"/>
    </xf>
    <xf numFmtId="44" fontId="4" fillId="0" borderId="6" xfId="1" applyFont="1" applyBorder="1" applyAlignment="1">
      <alignment vertical="center"/>
    </xf>
    <xf numFmtId="0" fontId="16" fillId="6" borderId="24" xfId="0" applyFont="1" applyFill="1" applyBorder="1" applyProtection="1">
      <protection locked="0"/>
    </xf>
    <xf numFmtId="0" fontId="16" fillId="6" borderId="23" xfId="0" applyFont="1" applyFill="1" applyBorder="1" applyProtection="1">
      <protection locked="0"/>
    </xf>
    <xf numFmtId="0" fontId="16" fillId="6" borderId="22" xfId="0" applyFont="1" applyFill="1" applyBorder="1" applyProtection="1">
      <protection locked="0"/>
    </xf>
    <xf numFmtId="0" fontId="9" fillId="6" borderId="21" xfId="2" applyFont="1" applyFill="1" applyBorder="1" applyAlignment="1" applyProtection="1">
      <alignment horizontal="left" vertical="center"/>
      <protection locked="0"/>
    </xf>
    <xf numFmtId="0" fontId="9" fillId="6" borderId="20" xfId="2" applyFont="1" applyFill="1" applyBorder="1" applyAlignment="1" applyProtection="1">
      <alignment horizontal="left" vertical="center"/>
      <protection locked="0"/>
    </xf>
    <xf numFmtId="0" fontId="9" fillId="3" borderId="13" xfId="2" applyFont="1" applyFill="1" applyBorder="1" applyAlignment="1" applyProtection="1">
      <alignment horizontal="left" vertical="center"/>
      <protection locked="0"/>
    </xf>
    <xf numFmtId="0" fontId="9" fillId="3" borderId="9" xfId="2" applyFont="1" applyFill="1" applyBorder="1" applyAlignment="1" applyProtection="1">
      <alignment horizontal="left" vertical="center"/>
      <protection locked="0"/>
    </xf>
    <xf numFmtId="0" fontId="4" fillId="3" borderId="21" xfId="2" applyFont="1" applyFill="1" applyBorder="1" applyAlignment="1" applyProtection="1">
      <alignment horizontal="left" vertical="center"/>
      <protection locked="0"/>
    </xf>
    <xf numFmtId="0" fontId="4" fillId="3" borderId="20" xfId="2" applyFont="1" applyFill="1" applyBorder="1" applyAlignment="1" applyProtection="1">
      <alignment horizontal="left" vertical="center"/>
      <protection locked="0"/>
    </xf>
    <xf numFmtId="164" fontId="4" fillId="3" borderId="28" xfId="2" applyNumberFormat="1" applyFont="1" applyFill="1" applyBorder="1" applyAlignment="1" applyProtection="1">
      <alignment horizontal="right" vertical="center"/>
      <protection locked="0"/>
    </xf>
    <xf numFmtId="0" fontId="8" fillId="6" borderId="8" xfId="2" applyFont="1" applyFill="1" applyBorder="1" applyAlignment="1" applyProtection="1">
      <alignment horizontal="left" vertical="center"/>
      <protection locked="0"/>
    </xf>
    <xf numFmtId="0" fontId="3" fillId="6" borderId="6" xfId="2" applyFill="1" applyBorder="1" applyAlignment="1" applyProtection="1">
      <alignment vertical="center" wrapText="1" shrinkToFit="1"/>
      <protection locked="0"/>
    </xf>
    <xf numFmtId="0" fontId="3" fillId="6" borderId="15" xfId="2" applyFill="1" applyBorder="1" applyAlignment="1" applyProtection="1">
      <alignment vertical="center" wrapText="1" shrinkToFit="1"/>
      <protection locked="0"/>
    </xf>
    <xf numFmtId="0" fontId="3" fillId="6" borderId="6" xfId="2" applyFill="1" applyBorder="1" applyAlignment="1" applyProtection="1">
      <alignment vertical="center" wrapText="1"/>
      <protection locked="0"/>
    </xf>
    <xf numFmtId="0" fontId="3" fillId="6" borderId="15" xfId="2" applyFill="1" applyBorder="1" applyAlignment="1" applyProtection="1">
      <alignment vertical="center" wrapText="1"/>
      <protection locked="0"/>
    </xf>
    <xf numFmtId="49" fontId="3" fillId="6" borderId="6" xfId="2" applyNumberFormat="1" applyFill="1" applyBorder="1" applyAlignment="1" applyProtection="1">
      <alignment horizontal="left" vertical="center" wrapText="1"/>
      <protection locked="0"/>
    </xf>
    <xf numFmtId="49" fontId="3" fillId="6" borderId="15" xfId="2" applyNumberFormat="1" applyFill="1" applyBorder="1" applyAlignment="1" applyProtection="1">
      <alignment horizontal="left" vertical="center" wrapText="1"/>
      <protection locked="0"/>
    </xf>
    <xf numFmtId="16" fontId="3" fillId="6" borderId="6" xfId="2" applyNumberFormat="1" applyFill="1" applyBorder="1" applyAlignment="1" applyProtection="1">
      <alignment horizontal="left" vertical="center" wrapText="1"/>
      <protection locked="0"/>
    </xf>
    <xf numFmtId="16" fontId="3" fillId="6" borderId="15" xfId="2" applyNumberFormat="1" applyFill="1" applyBorder="1" applyAlignment="1" applyProtection="1">
      <alignment horizontal="left" vertical="center" wrapText="1"/>
      <protection locked="0"/>
    </xf>
    <xf numFmtId="0" fontId="9" fillId="6" borderId="4" xfId="2" applyFont="1" applyFill="1" applyBorder="1" applyAlignment="1" applyProtection="1">
      <alignment vertical="center"/>
      <protection locked="0"/>
    </xf>
    <xf numFmtId="0" fontId="4" fillId="6" borderId="3" xfId="2" applyFont="1" applyFill="1" applyBorder="1" applyAlignment="1" applyProtection="1">
      <alignment vertical="center"/>
      <protection locked="0"/>
    </xf>
    <xf numFmtId="0" fontId="9" fillId="3" borderId="21" xfId="2" applyFont="1" applyFill="1" applyBorder="1" applyAlignment="1" applyProtection="1">
      <alignment horizontal="left" vertical="center"/>
      <protection locked="0"/>
    </xf>
    <xf numFmtId="0" fontId="9" fillId="3" borderId="20" xfId="2" applyFont="1" applyFill="1" applyBorder="1" applyAlignment="1" applyProtection="1">
      <alignment horizontal="left" vertical="center"/>
      <protection locked="0"/>
    </xf>
    <xf numFmtId="0" fontId="3" fillId="6" borderId="6" xfId="2" applyFill="1" applyBorder="1" applyAlignment="1" applyProtection="1">
      <alignment horizontal="left" vertical="center" wrapText="1"/>
      <protection locked="0"/>
    </xf>
    <xf numFmtId="0" fontId="3" fillId="6" borderId="5" xfId="2" applyFill="1" applyBorder="1" applyAlignment="1" applyProtection="1">
      <alignment horizontal="left" vertical="center" wrapText="1"/>
      <protection locked="0"/>
    </xf>
    <xf numFmtId="164" fontId="4" fillId="0" borderId="11" xfId="2" applyNumberFormat="1" applyFont="1" applyBorder="1" applyAlignment="1" applyProtection="1">
      <alignment horizontal="right" vertical="center"/>
      <protection locked="0"/>
    </xf>
    <xf numFmtId="0" fontId="4" fillId="6" borderId="13" xfId="2" applyFont="1" applyFill="1" applyBorder="1" applyAlignment="1" applyProtection="1">
      <alignment vertical="center"/>
      <protection locked="0"/>
    </xf>
    <xf numFmtId="0" fontId="4" fillId="6" borderId="10" xfId="2" applyFont="1" applyFill="1" applyBorder="1" applyAlignment="1" applyProtection="1">
      <alignment vertical="center"/>
      <protection locked="0"/>
    </xf>
    <xf numFmtId="0" fontId="14" fillId="4" borderId="13" xfId="2" applyFont="1" applyFill="1" applyBorder="1" applyAlignment="1" applyProtection="1">
      <alignment vertical="center"/>
      <protection locked="0"/>
    </xf>
    <xf numFmtId="0" fontId="4" fillId="4" borderId="10" xfId="2" applyFont="1" applyFill="1" applyBorder="1" applyAlignment="1" applyProtection="1">
      <alignment vertical="center"/>
      <protection locked="0"/>
    </xf>
    <xf numFmtId="0" fontId="6" fillId="6" borderId="10" xfId="3" applyFont="1" applyFill="1" applyBorder="1" applyAlignment="1" applyProtection="1">
      <alignment horizontal="center" vertical="center" wrapText="1"/>
      <protection locked="0"/>
    </xf>
    <xf numFmtId="0" fontId="6" fillId="6" borderId="9" xfId="3" applyFont="1" applyFill="1" applyBorder="1" applyAlignment="1" applyProtection="1">
      <alignment horizontal="center" vertical="center" wrapText="1"/>
      <protection locked="0"/>
    </xf>
    <xf numFmtId="0" fontId="6" fillId="0" borderId="10" xfId="3" applyFont="1" applyBorder="1" applyAlignment="1" applyProtection="1">
      <alignment horizontal="right" vertical="center" wrapText="1"/>
      <protection locked="0"/>
    </xf>
    <xf numFmtId="0" fontId="6" fillId="0" borderId="9" xfId="3" applyFont="1" applyBorder="1" applyAlignment="1" applyProtection="1">
      <alignment horizontal="right" vertical="center" wrapText="1"/>
      <protection locked="0"/>
    </xf>
    <xf numFmtId="0" fontId="18" fillId="0" borderId="0" xfId="0" applyFont="1" applyAlignment="1" applyProtection="1">
      <alignment horizontal="right"/>
      <protection locked="0"/>
    </xf>
    <xf numFmtId="164" fontId="19" fillId="4" borderId="12" xfId="2" applyNumberFormat="1" applyFont="1" applyFill="1" applyBorder="1" applyAlignment="1" applyProtection="1">
      <alignment vertical="center"/>
      <protection locked="0"/>
    </xf>
    <xf numFmtId="164" fontId="9" fillId="3" borderId="12" xfId="2" applyNumberFormat="1" applyFont="1" applyFill="1" applyBorder="1" applyAlignment="1" applyProtection="1">
      <alignment vertical="center"/>
    </xf>
    <xf numFmtId="164" fontId="4" fillId="3" borderId="28" xfId="2" applyNumberFormat="1" applyFont="1" applyFill="1" applyBorder="1" applyAlignment="1" applyProtection="1">
      <alignment horizontal="right" vertical="center"/>
    </xf>
    <xf numFmtId="0" fontId="10" fillId="0" borderId="0" xfId="0" applyFont="1" applyProtection="1">
      <protection locked="0"/>
    </xf>
    <xf numFmtId="0" fontId="10" fillId="4" borderId="0" xfId="0" applyFont="1" applyFill="1" applyProtection="1">
      <protection locked="0"/>
    </xf>
    <xf numFmtId="0" fontId="24" fillId="0" borderId="0" xfId="0" applyFont="1" applyFill="1"/>
    <xf numFmtId="0" fontId="3" fillId="0" borderId="15" xfId="2" applyFill="1" applyBorder="1" applyAlignment="1" applyProtection="1">
      <alignment vertical="center" wrapText="1"/>
      <protection locked="0"/>
    </xf>
    <xf numFmtId="14" fontId="3" fillId="0" borderId="15" xfId="2" applyNumberFormat="1" applyFill="1" applyBorder="1" applyAlignment="1" applyProtection="1">
      <alignment vertical="center" wrapText="1" shrinkToFit="1"/>
      <protection locked="0"/>
    </xf>
    <xf numFmtId="0" fontId="3" fillId="0" borderId="15" xfId="2" applyFill="1" applyBorder="1" applyAlignment="1" applyProtection="1">
      <alignment vertical="center" wrapText="1" shrinkToFit="1"/>
      <protection locked="0"/>
    </xf>
    <xf numFmtId="0" fontId="3" fillId="0" borderId="31" xfId="2" applyFill="1" applyBorder="1" applyAlignment="1" applyProtection="1">
      <alignment vertical="center" wrapText="1"/>
      <protection locked="0"/>
    </xf>
    <xf numFmtId="14" fontId="3" fillId="0" borderId="31" xfId="2" applyNumberFormat="1" applyFill="1" applyBorder="1" applyAlignment="1" applyProtection="1">
      <alignment vertical="center" wrapText="1" shrinkToFit="1"/>
      <protection locked="0"/>
    </xf>
    <xf numFmtId="0" fontId="3" fillId="0" borderId="31" xfId="2" applyFill="1" applyBorder="1" applyAlignment="1" applyProtection="1">
      <alignment vertical="center" wrapText="1" shrinkToFit="1"/>
      <protection locked="0"/>
    </xf>
    <xf numFmtId="0" fontId="4" fillId="0" borderId="5" xfId="2" applyFont="1" applyBorder="1" applyAlignment="1" applyProtection="1">
      <alignment vertical="center"/>
    </xf>
    <xf numFmtId="0" fontId="4" fillId="0" borderId="5" xfId="2" applyFont="1" applyBorder="1" applyAlignment="1" applyProtection="1">
      <alignment horizontal="left" vertical="center"/>
    </xf>
    <xf numFmtId="0" fontId="17" fillId="5" borderId="5" xfId="2" applyFont="1" applyFill="1" applyBorder="1" applyAlignment="1" applyProtection="1">
      <alignment horizontal="left" vertical="center"/>
    </xf>
    <xf numFmtId="0" fontId="0" fillId="0" borderId="0" xfId="0" applyProtection="1"/>
    <xf numFmtId="0" fontId="4" fillId="0" borderId="27" xfId="2" applyFont="1" applyBorder="1" applyAlignment="1" applyProtection="1">
      <alignment horizontal="left" vertical="center"/>
    </xf>
    <xf numFmtId="0" fontId="4" fillId="0" borderId="2" xfId="2" applyFont="1" applyBorder="1" applyAlignment="1" applyProtection="1">
      <alignment horizontal="left" vertical="center"/>
    </xf>
    <xf numFmtId="0" fontId="4" fillId="0" borderId="26" xfId="2" applyFont="1" applyBorder="1" applyAlignment="1" applyProtection="1">
      <alignment vertical="center"/>
    </xf>
    <xf numFmtId="0" fontId="4" fillId="0" borderId="25" xfId="2" applyFont="1" applyBorder="1" applyAlignment="1" applyProtection="1">
      <alignment horizontal="left" vertical="center"/>
    </xf>
    <xf numFmtId="0" fontId="4" fillId="0" borderId="1" xfId="2" applyFont="1" applyBorder="1" applyAlignment="1" applyProtection="1">
      <alignment horizontal="left" vertical="center"/>
    </xf>
    <xf numFmtId="0" fontId="16" fillId="0" borderId="24" xfId="0" applyFont="1" applyBorder="1" applyProtection="1"/>
    <xf numFmtId="0" fontId="16" fillId="0" borderId="23" xfId="0" applyFont="1" applyBorder="1" applyProtection="1"/>
    <xf numFmtId="0" fontId="16" fillId="0" borderId="22" xfId="0" applyFont="1" applyBorder="1" applyProtection="1"/>
    <xf numFmtId="0" fontId="9" fillId="3" borderId="21" xfId="2" applyFont="1" applyFill="1" applyBorder="1" applyAlignment="1" applyProtection="1">
      <alignment horizontal="left" vertical="center"/>
    </xf>
    <xf numFmtId="0" fontId="9" fillId="3" borderId="20" xfId="2" applyFont="1" applyFill="1" applyBorder="1" applyAlignment="1" applyProtection="1">
      <alignment horizontal="left" vertical="center"/>
    </xf>
    <xf numFmtId="164" fontId="9" fillId="3" borderId="19" xfId="2" applyNumberFormat="1" applyFont="1" applyFill="1" applyBorder="1" applyAlignment="1" applyProtection="1">
      <alignment vertical="center"/>
    </xf>
    <xf numFmtId="0" fontId="4" fillId="3" borderId="16" xfId="2" applyFont="1" applyFill="1" applyBorder="1" applyAlignment="1" applyProtection="1">
      <alignment horizontal="left" vertical="center"/>
    </xf>
    <xf numFmtId="0" fontId="4" fillId="3" borderId="15" xfId="2" applyFont="1" applyFill="1" applyBorder="1" applyAlignment="1" applyProtection="1">
      <alignment horizontal="left" vertical="center"/>
    </xf>
    <xf numFmtId="164" fontId="4" fillId="3" borderId="11" xfId="2" applyNumberFormat="1" applyFont="1" applyFill="1" applyBorder="1" applyAlignment="1" applyProtection="1">
      <alignment horizontal="right" vertical="center"/>
    </xf>
    <xf numFmtId="0" fontId="8" fillId="3" borderId="8" xfId="2" applyFont="1" applyFill="1" applyBorder="1" applyAlignment="1" applyProtection="1">
      <alignment horizontal="left" vertical="center"/>
    </xf>
    <xf numFmtId="0" fontId="8" fillId="3" borderId="7" xfId="2" applyFont="1" applyFill="1" applyBorder="1" applyAlignment="1" applyProtection="1">
      <alignment horizontal="left" vertical="center"/>
    </xf>
    <xf numFmtId="166" fontId="8" fillId="3" borderId="17" xfId="2" applyNumberFormat="1" applyFont="1" applyFill="1" applyBorder="1" applyAlignment="1" applyProtection="1">
      <alignment horizontal="center" vertical="center" wrapText="1"/>
    </xf>
    <xf numFmtId="0" fontId="3" fillId="0" borderId="6" xfId="2" applyBorder="1" applyAlignment="1" applyProtection="1">
      <alignment vertical="center" wrapText="1" shrinkToFit="1"/>
    </xf>
    <xf numFmtId="0" fontId="3" fillId="0" borderId="15" xfId="2" applyBorder="1" applyAlignment="1" applyProtection="1">
      <alignment vertical="center" wrapText="1" shrinkToFit="1"/>
    </xf>
    <xf numFmtId="165" fontId="3" fillId="0" borderId="14" xfId="1" applyNumberFormat="1" applyFont="1" applyFill="1" applyBorder="1" applyAlignment="1" applyProtection="1">
      <alignment vertical="center" wrapText="1"/>
    </xf>
    <xf numFmtId="0" fontId="3" fillId="0" borderId="6" xfId="2" applyBorder="1" applyAlignment="1" applyProtection="1">
      <alignment vertical="center" wrapText="1"/>
    </xf>
    <xf numFmtId="164" fontId="4" fillId="3" borderId="11" xfId="2" applyNumberFormat="1" applyFont="1" applyFill="1" applyBorder="1" applyAlignment="1" applyProtection="1">
      <alignment vertical="center"/>
    </xf>
    <xf numFmtId="0" fontId="3" fillId="0" borderId="15" xfId="2" applyBorder="1" applyAlignment="1" applyProtection="1">
      <alignment horizontal="left" vertical="center" wrapText="1"/>
    </xf>
    <xf numFmtId="0" fontId="3" fillId="0" borderId="15" xfId="2" applyBorder="1" applyAlignment="1" applyProtection="1">
      <alignment vertical="center" wrapText="1"/>
    </xf>
    <xf numFmtId="49" fontId="3" fillId="0" borderId="6" xfId="2" applyNumberFormat="1" applyBorder="1" applyAlignment="1" applyProtection="1">
      <alignment horizontal="left" vertical="center" wrapText="1"/>
    </xf>
    <xf numFmtId="49" fontId="3" fillId="0" borderId="15" xfId="2" applyNumberFormat="1" applyBorder="1" applyAlignment="1" applyProtection="1">
      <alignment horizontal="left" vertical="center" wrapText="1"/>
    </xf>
    <xf numFmtId="16" fontId="3" fillId="0" borderId="6" xfId="2" applyNumberFormat="1" applyBorder="1" applyAlignment="1" applyProtection="1">
      <alignment horizontal="left" vertical="center" wrapText="1"/>
    </xf>
    <xf numFmtId="16" fontId="3" fillId="0" borderId="15" xfId="2" applyNumberFormat="1" applyBorder="1" applyAlignment="1" applyProtection="1">
      <alignment horizontal="left" vertical="center" wrapText="1"/>
    </xf>
    <xf numFmtId="0" fontId="9" fillId="3" borderId="4" xfId="2" applyFont="1" applyFill="1" applyBorder="1" applyAlignment="1" applyProtection="1">
      <alignment vertical="center"/>
    </xf>
    <xf numFmtId="0" fontId="4" fillId="3" borderId="3" xfId="2" applyFont="1" applyFill="1" applyBorder="1" applyAlignment="1" applyProtection="1">
      <alignment vertical="center"/>
    </xf>
    <xf numFmtId="164" fontId="4" fillId="3" borderId="18" xfId="2" applyNumberFormat="1" applyFont="1" applyFill="1" applyBorder="1" applyAlignment="1" applyProtection="1">
      <alignment horizontal="right" vertical="center"/>
    </xf>
    <xf numFmtId="0" fontId="3" fillId="0" borderId="6" xfId="2" applyBorder="1" applyAlignment="1" applyProtection="1">
      <alignment horizontal="left" vertical="center" wrapText="1"/>
    </xf>
    <xf numFmtId="0" fontId="3" fillId="0" borderId="5" xfId="2" applyBorder="1" applyAlignment="1" applyProtection="1">
      <alignment horizontal="left" vertical="center" wrapText="1"/>
    </xf>
    <xf numFmtId="0" fontId="8" fillId="3" borderId="16" xfId="2" applyFont="1" applyFill="1" applyBorder="1" applyAlignment="1" applyProtection="1">
      <alignment horizontal="left" vertical="center" wrapText="1"/>
    </xf>
    <xf numFmtId="0" fontId="8" fillId="3" borderId="15" xfId="2" applyFont="1" applyFill="1" applyBorder="1" applyAlignment="1" applyProtection="1">
      <alignment horizontal="left" vertical="center" wrapText="1"/>
    </xf>
    <xf numFmtId="0" fontId="3" fillId="0" borderId="16" xfId="2" applyBorder="1" applyAlignment="1" applyProtection="1">
      <alignment horizontal="left" vertical="center" wrapText="1"/>
    </xf>
    <xf numFmtId="0" fontId="3" fillId="0" borderId="15" xfId="2" applyBorder="1" applyAlignment="1" applyProtection="1">
      <alignment horizontal="left" vertical="center" wrapText="1"/>
    </xf>
    <xf numFmtId="165" fontId="3" fillId="0" borderId="14" xfId="1" applyNumberFormat="1" applyFont="1" applyFill="1" applyBorder="1" applyAlignment="1" applyProtection="1">
      <alignment vertical="center"/>
    </xf>
    <xf numFmtId="0" fontId="4" fillId="4" borderId="13" xfId="2" applyFont="1" applyFill="1" applyBorder="1" applyAlignment="1" applyProtection="1">
      <alignment vertical="center"/>
    </xf>
    <xf numFmtId="0" fontId="4" fillId="4" borderId="10" xfId="2" applyFont="1" applyFill="1" applyBorder="1" applyAlignment="1" applyProtection="1">
      <alignment vertical="center"/>
    </xf>
    <xf numFmtId="164" fontId="13" fillId="4" borderId="12" xfId="2" applyNumberFormat="1" applyFont="1" applyFill="1" applyBorder="1" applyAlignment="1" applyProtection="1">
      <alignment vertical="center"/>
    </xf>
    <xf numFmtId="0" fontId="6" fillId="0" borderId="10" xfId="3" applyFont="1" applyBorder="1" applyAlignment="1" applyProtection="1">
      <alignment horizontal="center" vertical="center" wrapText="1"/>
    </xf>
    <xf numFmtId="0" fontId="6" fillId="0" borderId="9" xfId="3" applyFont="1" applyBorder="1" applyAlignment="1" applyProtection="1">
      <alignment horizontal="center" vertical="center" wrapText="1"/>
    </xf>
    <xf numFmtId="0" fontId="3" fillId="0" borderId="15" xfId="2" applyNumberFormat="1" applyFont="1" applyBorder="1" applyAlignment="1">
      <alignment vertical="center" wrapText="1"/>
    </xf>
    <xf numFmtId="0" fontId="3" fillId="0" borderId="15" xfId="2" applyNumberFormat="1" applyFont="1" applyBorder="1" applyAlignment="1">
      <alignment vertical="center" wrapText="1" shrinkToFit="1"/>
    </xf>
    <xf numFmtId="44" fontId="3" fillId="0" borderId="14" xfId="1" applyNumberFormat="1" applyFont="1" applyBorder="1" applyAlignment="1">
      <alignment vertical="center" wrapText="1"/>
    </xf>
    <xf numFmtId="44" fontId="3" fillId="0" borderId="15" xfId="2" applyNumberFormat="1" applyBorder="1" applyAlignment="1" applyProtection="1">
      <alignment vertical="center" wrapText="1"/>
      <protection locked="0"/>
    </xf>
    <xf numFmtId="0" fontId="3" fillId="0" borderId="6" xfId="2" applyBorder="1" applyAlignment="1" applyProtection="1">
      <alignment horizontal="left" vertical="center"/>
      <protection locked="0"/>
    </xf>
    <xf numFmtId="44" fontId="3" fillId="0" borderId="14" xfId="1" applyFont="1" applyBorder="1" applyAlignment="1">
      <alignment vertical="center" wrapText="1"/>
    </xf>
  </cellXfs>
  <cellStyles count="5">
    <cellStyle name="Neutral 2" xfId="4" xr:uid="{51289BF8-97DA-4764-A1D4-9DBE3C9675F6}"/>
    <cellStyle name="Standard" xfId="0" builtinId="0"/>
    <cellStyle name="Standard 2" xfId="2" xr:uid="{99C5BC10-B222-481F-8588-9ABFC3E1CB73}"/>
    <cellStyle name="Standard 3" xfId="3" xr:uid="{B0365170-CAD7-4A65-B336-735CB7EA5B7A}"/>
    <cellStyle name="Währung" xfId="1" builtinId="4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alignment horizontal="general" vertical="center" textRotation="0" wrapText="1" indent="0" justifyLastLine="0" shrinkToFit="1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alignment horizontal="general" vertical="center" textRotation="0" wrapText="1" indent="0" justifyLastLine="0" shrinkToFit="1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9" formatCode="dd/mm/yyyy"/>
      <alignment horizontal="general" vertical="center" textRotation="0" wrapText="1" indent="0" justifyLastLine="0" shrinkToFit="1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9" formatCode="dd/mm/yyyy"/>
      <alignment horizontal="general" vertical="center" textRotation="0" wrapText="1" indent="0" justifyLastLine="0" shrinkToFit="1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outline="0">
        <left style="medium">
          <color indexed="64"/>
        </left>
        <right style="medium">
          <color indexed="64"/>
        </right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E78EF86-BCCE-421D-BF2A-F23638385493}" name="Tabelle1" displayName="Tabelle1" ref="A15:F113" totalsRowShown="0" tableBorderDxfId="6">
  <autoFilter ref="A15:F113" xr:uid="{6E78EF86-BCCE-421D-BF2A-F23638385493}"/>
  <sortState xmlns:xlrd2="http://schemas.microsoft.com/office/spreadsheetml/2017/richdata2" ref="A16:F113">
    <sortCondition ref="C15:C113"/>
  </sortState>
  <tableColumns count="6">
    <tableColumn id="1" xr3:uid="{20401BCE-1F75-4451-B580-9A856CEBFE09}" name="Beleg-Nr." dataDxfId="5" dataCellStyle="Standard 2"/>
    <tableColumn id="2" xr3:uid="{D6F7E4CD-7BC9-468C-9927-97ACCD712C1F}" name="Personal- oder Sachkosten bitte auswählen" dataDxfId="4" dataCellStyle="Standard 2"/>
    <tableColumn id="3" xr3:uid="{43612CB6-5DE5-4B77-9E60-C464191D2935}" name="Zahl-Datum" dataDxfId="3" dataCellStyle="Standard 2"/>
    <tableColumn id="4" xr3:uid="{65174AAF-7EC2-4A03-BD8E-75AFFCBECFCE}" name="Positionen / Empfänger*in" dataDxfId="2" dataCellStyle="Standard 2"/>
    <tableColumn id="5" xr3:uid="{34DA675E-CBFA-4D8F-8FF9-CE6A85D9819E}" name="Erläuterung / Berechnungsgrundlage" dataDxfId="1" dataCellStyle="Standard 2"/>
    <tableColumn id="6" xr3:uid="{86812044-4AE8-4058-8D03-2CF2C0E90D15}" name="Betrag" dataDxfId="0" dataCellStyle="Währung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A6467-0AF6-420B-992A-2745A3D7BBEE}">
  <dimension ref="A1:C53"/>
  <sheetViews>
    <sheetView zoomScaleNormal="100" workbookViewId="0">
      <selection activeCell="D8" sqref="A1:XFD1048576"/>
    </sheetView>
  </sheetViews>
  <sheetFormatPr baseColWidth="10" defaultColWidth="10.88671875" defaultRowHeight="14.4" x14ac:dyDescent="0.3"/>
  <cols>
    <col min="1" max="1" width="27" style="141" customWidth="1"/>
    <col min="2" max="2" width="53.77734375" style="141" customWidth="1"/>
    <col min="3" max="3" width="14.5546875" style="141" customWidth="1"/>
    <col min="4" max="16384" width="10.88671875" style="141"/>
  </cols>
  <sheetData>
    <row r="1" spans="1:3" ht="15" thickBot="1" x14ac:dyDescent="0.35">
      <c r="A1" s="138" t="s">
        <v>49</v>
      </c>
      <c r="B1" s="139" t="s">
        <v>84</v>
      </c>
      <c r="C1" s="140"/>
    </row>
    <row r="2" spans="1:3" x14ac:dyDescent="0.3">
      <c r="A2" s="138" t="s">
        <v>48</v>
      </c>
      <c r="B2" s="142" t="s">
        <v>47</v>
      </c>
      <c r="C2" s="143"/>
    </row>
    <row r="3" spans="1:3" x14ac:dyDescent="0.3">
      <c r="A3" s="144" t="s">
        <v>46</v>
      </c>
      <c r="B3" s="145" t="s">
        <v>45</v>
      </c>
      <c r="C3" s="146"/>
    </row>
    <row r="4" spans="1:3" ht="15" thickBot="1" x14ac:dyDescent="0.35">
      <c r="A4" s="147" t="s">
        <v>44</v>
      </c>
      <c r="B4" s="148" t="s">
        <v>43</v>
      </c>
      <c r="C4" s="149"/>
    </row>
    <row r="5" spans="1:3" x14ac:dyDescent="0.3">
      <c r="A5" s="150" t="s">
        <v>42</v>
      </c>
      <c r="B5" s="151"/>
      <c r="C5" s="152">
        <f>C6+C17</f>
        <v>13105</v>
      </c>
    </row>
    <row r="6" spans="1:3" x14ac:dyDescent="0.3">
      <c r="A6" s="153" t="s">
        <v>41</v>
      </c>
      <c r="B6" s="154"/>
      <c r="C6" s="155">
        <f>SUM(C8:C16)</f>
        <v>7880</v>
      </c>
    </row>
    <row r="7" spans="1:3" x14ac:dyDescent="0.3">
      <c r="A7" s="156" t="s">
        <v>2</v>
      </c>
      <c r="B7" s="157" t="s">
        <v>40</v>
      </c>
      <c r="C7" s="158" t="s">
        <v>5</v>
      </c>
    </row>
    <row r="8" spans="1:3" ht="26.4" x14ac:dyDescent="0.3">
      <c r="A8" s="159" t="s">
        <v>39</v>
      </c>
      <c r="B8" s="160" t="s">
        <v>38</v>
      </c>
      <c r="C8" s="161">
        <f>10*300</f>
        <v>3000</v>
      </c>
    </row>
    <row r="9" spans="1:3" ht="26.4" x14ac:dyDescent="0.3">
      <c r="A9" s="159" t="s">
        <v>37</v>
      </c>
      <c r="B9" s="160" t="s">
        <v>36</v>
      </c>
      <c r="C9" s="161">
        <f>20*2*50*2</f>
        <v>4000</v>
      </c>
    </row>
    <row r="10" spans="1:3" x14ac:dyDescent="0.3">
      <c r="A10" s="162" t="s">
        <v>35</v>
      </c>
      <c r="B10" s="160" t="s">
        <v>34</v>
      </c>
      <c r="C10" s="161">
        <f>4*5*14</f>
        <v>280</v>
      </c>
    </row>
    <row r="11" spans="1:3" x14ac:dyDescent="0.3">
      <c r="A11" s="162" t="s">
        <v>1</v>
      </c>
      <c r="B11" s="160" t="s">
        <v>33</v>
      </c>
      <c r="C11" s="161">
        <f>12*50</f>
        <v>600</v>
      </c>
    </row>
    <row r="12" spans="1:3" x14ac:dyDescent="0.3">
      <c r="A12" s="162"/>
      <c r="B12" s="160"/>
      <c r="C12" s="161"/>
    </row>
    <row r="13" spans="1:3" x14ac:dyDescent="0.3">
      <c r="A13" s="162"/>
      <c r="B13" s="160"/>
      <c r="C13" s="161"/>
    </row>
    <row r="14" spans="1:3" x14ac:dyDescent="0.3">
      <c r="A14" s="162"/>
      <c r="B14" s="160"/>
      <c r="C14" s="161"/>
    </row>
    <row r="15" spans="1:3" x14ac:dyDescent="0.3">
      <c r="A15" s="162"/>
      <c r="B15" s="160"/>
      <c r="C15" s="161"/>
    </row>
    <row r="16" spans="1:3" x14ac:dyDescent="0.3">
      <c r="A16" s="159"/>
      <c r="B16" s="160"/>
      <c r="C16" s="161"/>
    </row>
    <row r="17" spans="1:3" x14ac:dyDescent="0.3">
      <c r="A17" s="153" t="s">
        <v>32</v>
      </c>
      <c r="B17" s="154"/>
      <c r="C17" s="163">
        <f>SUM(C19:C25)</f>
        <v>5225</v>
      </c>
    </row>
    <row r="18" spans="1:3" x14ac:dyDescent="0.3">
      <c r="A18" s="156" t="s">
        <v>2</v>
      </c>
      <c r="B18" s="157" t="s">
        <v>13</v>
      </c>
      <c r="C18" s="158" t="s">
        <v>5</v>
      </c>
    </row>
    <row r="19" spans="1:3" x14ac:dyDescent="0.3">
      <c r="A19" s="162" t="s">
        <v>31</v>
      </c>
      <c r="B19" s="164" t="s">
        <v>30</v>
      </c>
      <c r="C19" s="161">
        <v>2000</v>
      </c>
    </row>
    <row r="20" spans="1:3" x14ac:dyDescent="0.3">
      <c r="A20" s="162" t="s">
        <v>29</v>
      </c>
      <c r="B20" s="165" t="s">
        <v>28</v>
      </c>
      <c r="C20" s="161">
        <v>1000</v>
      </c>
    </row>
    <row r="21" spans="1:3" x14ac:dyDescent="0.3">
      <c r="A21" s="162" t="s">
        <v>0</v>
      </c>
      <c r="B21" s="165" t="s">
        <v>27</v>
      </c>
      <c r="C21" s="161">
        <v>1000</v>
      </c>
    </row>
    <row r="22" spans="1:3" x14ac:dyDescent="0.3">
      <c r="A22" s="162" t="s">
        <v>26</v>
      </c>
      <c r="B22" s="165" t="s">
        <v>25</v>
      </c>
      <c r="C22" s="161">
        <v>500</v>
      </c>
    </row>
    <row r="23" spans="1:3" x14ac:dyDescent="0.3">
      <c r="A23" s="162" t="s">
        <v>24</v>
      </c>
      <c r="B23" s="160" t="s">
        <v>23</v>
      </c>
      <c r="C23" s="161">
        <v>25</v>
      </c>
    </row>
    <row r="24" spans="1:3" x14ac:dyDescent="0.3">
      <c r="A24" s="166" t="s">
        <v>22</v>
      </c>
      <c r="B24" s="167" t="s">
        <v>21</v>
      </c>
      <c r="C24" s="161">
        <v>200</v>
      </c>
    </row>
    <row r="25" spans="1:3" ht="15" thickBot="1" x14ac:dyDescent="0.35">
      <c r="A25" s="168" t="s">
        <v>20</v>
      </c>
      <c r="B25" s="169" t="s">
        <v>19</v>
      </c>
      <c r="C25" s="161">
        <v>500</v>
      </c>
    </row>
    <row r="26" spans="1:3" x14ac:dyDescent="0.3">
      <c r="A26" s="170" t="s">
        <v>18</v>
      </c>
      <c r="B26" s="171"/>
      <c r="C26" s="172">
        <f>C27+C34+C42+C47</f>
        <v>4900</v>
      </c>
    </row>
    <row r="27" spans="1:3" x14ac:dyDescent="0.3">
      <c r="A27" s="153" t="s">
        <v>17</v>
      </c>
      <c r="B27" s="154"/>
      <c r="C27" s="155">
        <f>SUM(C29:C33)</f>
        <v>2500</v>
      </c>
    </row>
    <row r="28" spans="1:3" x14ac:dyDescent="0.3">
      <c r="A28" s="156" t="s">
        <v>2</v>
      </c>
      <c r="B28" s="157" t="s">
        <v>13</v>
      </c>
      <c r="C28" s="158" t="s">
        <v>5</v>
      </c>
    </row>
    <row r="29" spans="1:3" x14ac:dyDescent="0.3">
      <c r="A29" s="173" t="s">
        <v>16</v>
      </c>
      <c r="B29" s="174"/>
      <c r="C29" s="161">
        <v>1500</v>
      </c>
    </row>
    <row r="30" spans="1:3" ht="26.4" x14ac:dyDescent="0.3">
      <c r="A30" s="173" t="s">
        <v>15</v>
      </c>
      <c r="B30" s="174"/>
      <c r="C30" s="161">
        <v>1000</v>
      </c>
    </row>
    <row r="31" spans="1:3" x14ac:dyDescent="0.3">
      <c r="A31" s="173"/>
      <c r="B31" s="174"/>
      <c r="C31" s="161"/>
    </row>
    <row r="32" spans="1:3" x14ac:dyDescent="0.3">
      <c r="A32" s="173"/>
      <c r="B32" s="174"/>
      <c r="C32" s="161"/>
    </row>
    <row r="33" spans="1:3" x14ac:dyDescent="0.3">
      <c r="A33" s="173"/>
      <c r="B33" s="174"/>
      <c r="C33" s="161"/>
    </row>
    <row r="34" spans="1:3" x14ac:dyDescent="0.3">
      <c r="A34" s="153" t="s">
        <v>14</v>
      </c>
      <c r="B34" s="154"/>
      <c r="C34" s="155">
        <f>SUM(C36:C41)</f>
        <v>900</v>
      </c>
    </row>
    <row r="35" spans="1:3" x14ac:dyDescent="0.3">
      <c r="A35" s="156" t="s">
        <v>2</v>
      </c>
      <c r="B35" s="157" t="s">
        <v>13</v>
      </c>
      <c r="C35" s="158" t="s">
        <v>5</v>
      </c>
    </row>
    <row r="36" spans="1:3" x14ac:dyDescent="0.3">
      <c r="A36" s="173" t="s">
        <v>12</v>
      </c>
      <c r="B36" s="174" t="s">
        <v>11</v>
      </c>
      <c r="C36" s="161">
        <f>3*3*100</f>
        <v>900</v>
      </c>
    </row>
    <row r="37" spans="1:3" x14ac:dyDescent="0.3">
      <c r="A37" s="173"/>
      <c r="B37" s="174"/>
      <c r="C37" s="161"/>
    </row>
    <row r="38" spans="1:3" x14ac:dyDescent="0.3">
      <c r="A38" s="173"/>
      <c r="B38" s="174"/>
      <c r="C38" s="161"/>
    </row>
    <row r="39" spans="1:3" x14ac:dyDescent="0.3">
      <c r="A39" s="173"/>
      <c r="B39" s="174"/>
      <c r="C39" s="161"/>
    </row>
    <row r="40" spans="1:3" x14ac:dyDescent="0.3">
      <c r="A40" s="173"/>
      <c r="B40" s="174"/>
      <c r="C40" s="161"/>
    </row>
    <row r="41" spans="1:3" ht="26.55" customHeight="1" x14ac:dyDescent="0.3">
      <c r="A41" s="173"/>
      <c r="B41" s="174"/>
      <c r="C41" s="161"/>
    </row>
    <row r="42" spans="1:3" x14ac:dyDescent="0.3">
      <c r="A42" s="153" t="s">
        <v>10</v>
      </c>
      <c r="B42" s="154"/>
      <c r="C42" s="155">
        <f>SUM(C44:C46)</f>
        <v>1000</v>
      </c>
    </row>
    <row r="43" spans="1:3" x14ac:dyDescent="0.3">
      <c r="A43" s="175" t="s">
        <v>9</v>
      </c>
      <c r="B43" s="176"/>
      <c r="C43" s="158" t="s">
        <v>5</v>
      </c>
    </row>
    <row r="44" spans="1:3" x14ac:dyDescent="0.3">
      <c r="A44" s="177" t="s">
        <v>8</v>
      </c>
      <c r="B44" s="178"/>
      <c r="C44" s="179">
        <v>1000</v>
      </c>
    </row>
    <row r="45" spans="1:3" x14ac:dyDescent="0.3">
      <c r="A45" s="177"/>
      <c r="B45" s="178"/>
      <c r="C45" s="161"/>
    </row>
    <row r="46" spans="1:3" ht="26.55" customHeight="1" x14ac:dyDescent="0.3">
      <c r="A46" s="177"/>
      <c r="B46" s="178"/>
      <c r="C46" s="161"/>
    </row>
    <row r="47" spans="1:3" x14ac:dyDescent="0.3">
      <c r="A47" s="153" t="s">
        <v>7</v>
      </c>
      <c r="B47" s="154"/>
      <c r="C47" s="155">
        <f>SUM(C49:C51)</f>
        <v>500</v>
      </c>
    </row>
    <row r="48" spans="1:3" x14ac:dyDescent="0.3">
      <c r="A48" s="175" t="s">
        <v>6</v>
      </c>
      <c r="B48" s="176"/>
      <c r="C48" s="158" t="s">
        <v>5</v>
      </c>
    </row>
    <row r="49" spans="1:3" x14ac:dyDescent="0.3">
      <c r="A49" s="177" t="s">
        <v>4</v>
      </c>
      <c r="B49" s="178"/>
      <c r="C49" s="161">
        <v>500</v>
      </c>
    </row>
    <row r="50" spans="1:3" x14ac:dyDescent="0.3">
      <c r="A50" s="177"/>
      <c r="B50" s="178"/>
      <c r="C50" s="161"/>
    </row>
    <row r="51" spans="1:3" ht="15" thickBot="1" x14ac:dyDescent="0.35">
      <c r="A51" s="177"/>
      <c r="B51" s="178"/>
      <c r="C51" s="161"/>
    </row>
    <row r="52" spans="1:3" ht="15" thickBot="1" x14ac:dyDescent="0.35">
      <c r="A52" s="180" t="s">
        <v>3</v>
      </c>
      <c r="B52" s="181"/>
      <c r="C52" s="182">
        <f>SUM(C5-C26)</f>
        <v>8205</v>
      </c>
    </row>
    <row r="53" spans="1:3" ht="15" thickBot="1" x14ac:dyDescent="0.35">
      <c r="A53" s="183"/>
      <c r="B53" s="183"/>
      <c r="C53" s="184"/>
    </row>
  </sheetData>
  <sheetProtection algorithmName="SHA-512" hashValue="iXl/Wlq9nWXrcnk6qgWep/uciSYf0w2Akey5+p+pV6KZkf0PT8Q76I1SybETwzI7RkCF7ENuKDhD3zAr89Jydg==" saltValue="SaWHLLFNSU0+XOGgw+NQzg==" spinCount="100000" sheet="1" selectLockedCells="1"/>
  <protectedRanges>
    <protectedRange sqref="A14:C16 D10:XFD18" name="Bereich14"/>
    <protectedRange sqref="C53" name="Bereich3_1"/>
    <protectedRange sqref="C33 C14:C16 C40:C41" name="Bereich4_1"/>
    <protectedRange sqref="A2:A3" name="Bereich1"/>
    <protectedRange sqref="A14:B16" name="Bereich2"/>
    <protectedRange sqref="A53:B53" name="Bereich3"/>
    <protectedRange sqref="A33:B33 A40:B41" name="Bereich4"/>
    <protectedRange sqref="B2:B3" name="Bereich1_1"/>
    <protectedRange sqref="A23:B23" name="Bereich2_1"/>
    <protectedRange sqref="C23 C8:C13" name="Bereich4_1_2"/>
    <protectedRange sqref="A8:B13" name="Bereich2_1_1"/>
    <protectedRange sqref="B24 B19:B22 A25:B25" name="Bereich3_2"/>
    <protectedRange sqref="C19:C22 C24:C25" name="Bereich4_1_3"/>
    <protectedRange sqref="A19:A22 A24" name="Bereich3_2_1"/>
    <protectedRange sqref="A36:B39" name="Bereich4_2"/>
    <protectedRange sqref="C36:C39" name="Bereich4_1_4"/>
    <protectedRange sqref="A29:B32" name="Bereich4_3"/>
    <protectedRange sqref="C29:C32" name="Bereich4_1_5"/>
    <protectedRange sqref="A44:B44 A49:B49" name="Bereich5_2"/>
    <protectedRange sqref="C44" name="Bereich5_1_1"/>
    <protectedRange sqref="C49:C51 C45:C46" name="Bereich5_1_2"/>
    <protectedRange sqref="A45:B46 A50:B51" name="Bereich5_3"/>
  </protectedRanges>
  <mergeCells count="18">
    <mergeCell ref="B2:C2"/>
    <mergeCell ref="B3:C3"/>
    <mergeCell ref="A53:C53"/>
    <mergeCell ref="A5:B5"/>
    <mergeCell ref="A6:B6"/>
    <mergeCell ref="A17:B17"/>
    <mergeCell ref="A27:B27"/>
    <mergeCell ref="A34:B34"/>
    <mergeCell ref="A50:B50"/>
    <mergeCell ref="A51:B51"/>
    <mergeCell ref="A44:B44"/>
    <mergeCell ref="A49:B49"/>
    <mergeCell ref="A48:B48"/>
    <mergeCell ref="A42:B42"/>
    <mergeCell ref="A43:B43"/>
    <mergeCell ref="A45:B45"/>
    <mergeCell ref="A46:B46"/>
    <mergeCell ref="A47:B47"/>
  </mergeCells>
  <pageMargins left="0.47244094488188981" right="0.47244094488188981" top="0.59055118110236227" bottom="0.39370078740157483" header="0.31496062992125984" footer="0.31496062992125984"/>
  <pageSetup paperSize="9" scale="79" orientation="portrait" verticalDpi="0" r:id="rId1"/>
  <headerFooter>
    <oddHeader>&amp;L&amp;"Arial,Standard"Fonds Kultur und Schule&amp;C&amp;"Arial,Standard"Kostenplan&amp;R&amp;"Arial,Standard"&amp;D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4623F-C054-483F-A319-755931715C35}">
  <dimension ref="A1:G65"/>
  <sheetViews>
    <sheetView tabSelected="1" topLeftCell="C1" zoomScaleNormal="100" workbookViewId="0">
      <selection activeCell="J28" sqref="J28"/>
    </sheetView>
  </sheetViews>
  <sheetFormatPr baseColWidth="10" defaultColWidth="10.88671875" defaultRowHeight="14.4" x14ac:dyDescent="0.3"/>
  <cols>
    <col min="1" max="1" width="27" style="1" customWidth="1"/>
    <col min="2" max="2" width="53.77734375" style="1" customWidth="1"/>
    <col min="3" max="3" width="14.5546875" style="1" customWidth="1"/>
    <col min="4" max="4" width="31.44140625" style="1" customWidth="1"/>
    <col min="5" max="5" width="44.5546875" style="1" customWidth="1"/>
    <col min="6" max="6" width="13.88671875" style="1" customWidth="1"/>
    <col min="7" max="7" width="50.5546875" style="1" customWidth="1"/>
    <col min="8" max="16384" width="10.88671875" style="1"/>
  </cols>
  <sheetData>
    <row r="1" spans="1:7" ht="15" thickBot="1" x14ac:dyDescent="0.35">
      <c r="A1" s="60" t="s">
        <v>49</v>
      </c>
      <c r="B1" s="59" t="s">
        <v>84</v>
      </c>
      <c r="C1" s="8"/>
      <c r="D1" s="130" t="s">
        <v>79</v>
      </c>
      <c r="E1" s="130"/>
      <c r="F1" s="129"/>
    </row>
    <row r="2" spans="1:7" x14ac:dyDescent="0.3">
      <c r="A2" s="60" t="s">
        <v>48</v>
      </c>
      <c r="B2" s="86" t="s">
        <v>47</v>
      </c>
      <c r="C2" s="87"/>
      <c r="D2" s="35" t="s">
        <v>82</v>
      </c>
      <c r="E2" s="35"/>
    </row>
    <row r="3" spans="1:7" x14ac:dyDescent="0.3">
      <c r="A3" s="9" t="s">
        <v>46</v>
      </c>
      <c r="B3" s="88" t="s">
        <v>45</v>
      </c>
      <c r="C3" s="89"/>
    </row>
    <row r="4" spans="1:7" ht="15" thickBot="1" x14ac:dyDescent="0.35">
      <c r="A4" s="91" t="s">
        <v>44</v>
      </c>
      <c r="B4" s="92" t="s">
        <v>43</v>
      </c>
      <c r="C4" s="93"/>
    </row>
    <row r="5" spans="1:7" ht="15" thickBot="1" x14ac:dyDescent="0.35">
      <c r="A5" s="94" t="s">
        <v>65</v>
      </c>
      <c r="B5" s="95"/>
      <c r="C5" s="11">
        <f>C6+C17</f>
        <v>13105</v>
      </c>
      <c r="D5" s="96" t="s">
        <v>50</v>
      </c>
      <c r="E5" s="97"/>
      <c r="F5" s="127">
        <f>F6+F17</f>
        <v>13242.19</v>
      </c>
    </row>
    <row r="6" spans="1:7" ht="15" thickBot="1" x14ac:dyDescent="0.35">
      <c r="A6" s="80" t="s">
        <v>41</v>
      </c>
      <c r="B6" s="81"/>
      <c r="C6" s="12">
        <f>SUM(C8:C16)</f>
        <v>7880</v>
      </c>
      <c r="D6" s="98" t="s">
        <v>41</v>
      </c>
      <c r="E6" s="99"/>
      <c r="F6" s="128">
        <f>SUM(F8:F16)</f>
        <v>8179.5</v>
      </c>
    </row>
    <row r="7" spans="1:7" ht="15" thickBot="1" x14ac:dyDescent="0.35">
      <c r="A7" s="101" t="s">
        <v>2</v>
      </c>
      <c r="B7" s="13" t="s">
        <v>40</v>
      </c>
      <c r="C7" s="17" t="s">
        <v>5</v>
      </c>
      <c r="D7" s="21" t="s">
        <v>51</v>
      </c>
      <c r="E7" s="6" t="s">
        <v>52</v>
      </c>
      <c r="F7" s="4" t="s">
        <v>5</v>
      </c>
      <c r="G7" s="22" t="s">
        <v>53</v>
      </c>
    </row>
    <row r="8" spans="1:7" x14ac:dyDescent="0.3">
      <c r="A8" s="102" t="s">
        <v>83</v>
      </c>
      <c r="B8" s="103" t="s">
        <v>38</v>
      </c>
      <c r="C8" s="14">
        <f>10*300</f>
        <v>3000</v>
      </c>
      <c r="D8" s="23" t="s">
        <v>106</v>
      </c>
      <c r="E8" s="24" t="s">
        <v>107</v>
      </c>
      <c r="F8" s="3">
        <v>3000</v>
      </c>
      <c r="G8" s="25"/>
    </row>
    <row r="9" spans="1:7" x14ac:dyDescent="0.3">
      <c r="A9" s="102" t="s">
        <v>85</v>
      </c>
      <c r="B9" s="103" t="s">
        <v>36</v>
      </c>
      <c r="C9" s="14">
        <f>20*2*50*2</f>
        <v>4000</v>
      </c>
      <c r="D9" s="23" t="s">
        <v>123</v>
      </c>
      <c r="E9" s="24" t="s">
        <v>124</v>
      </c>
      <c r="F9" s="3">
        <v>4000</v>
      </c>
      <c r="G9" s="24"/>
    </row>
    <row r="10" spans="1:7" ht="26.4" x14ac:dyDescent="0.3">
      <c r="A10" s="104" t="s">
        <v>35</v>
      </c>
      <c r="B10" s="103" t="s">
        <v>34</v>
      </c>
      <c r="C10" s="14">
        <f>4*5*14</f>
        <v>280</v>
      </c>
      <c r="D10" s="23" t="s">
        <v>125</v>
      </c>
      <c r="E10" s="24" t="s">
        <v>126</v>
      </c>
      <c r="F10" s="3">
        <f>2*84</f>
        <v>168</v>
      </c>
      <c r="G10" s="24" t="s">
        <v>127</v>
      </c>
    </row>
    <row r="11" spans="1:7" ht="39.6" x14ac:dyDescent="0.3">
      <c r="A11" s="104" t="s">
        <v>1</v>
      </c>
      <c r="B11" s="103" t="s">
        <v>33</v>
      </c>
      <c r="C11" s="14">
        <f>12*50</f>
        <v>600</v>
      </c>
      <c r="D11" s="185" t="s">
        <v>111</v>
      </c>
      <c r="E11" s="186" t="s">
        <v>129</v>
      </c>
      <c r="F11" s="187">
        <f>(2*4*50+3*3*50)*1.19</f>
        <v>1011.5</v>
      </c>
      <c r="G11" s="24" t="s">
        <v>128</v>
      </c>
    </row>
    <row r="12" spans="1:7" x14ac:dyDescent="0.3">
      <c r="A12" s="104"/>
      <c r="B12" s="103"/>
      <c r="C12" s="14"/>
      <c r="D12" s="23"/>
      <c r="E12" s="24"/>
      <c r="F12" s="3"/>
      <c r="G12" s="24"/>
    </row>
    <row r="13" spans="1:7" x14ac:dyDescent="0.3">
      <c r="A13" s="104"/>
      <c r="B13" s="103"/>
      <c r="C13" s="14"/>
      <c r="D13" s="24"/>
      <c r="E13" s="24"/>
      <c r="F13" s="3"/>
      <c r="G13" s="24"/>
    </row>
    <row r="14" spans="1:7" x14ac:dyDescent="0.3">
      <c r="A14" s="104"/>
      <c r="B14" s="103"/>
      <c r="C14" s="14"/>
      <c r="D14" s="23"/>
      <c r="E14" s="24"/>
      <c r="F14" s="3"/>
      <c r="G14" s="24"/>
    </row>
    <row r="15" spans="1:7" x14ac:dyDescent="0.3">
      <c r="A15" s="104"/>
      <c r="B15" s="103"/>
      <c r="C15" s="14"/>
      <c r="D15" s="26"/>
      <c r="E15" s="24"/>
      <c r="F15" s="3"/>
      <c r="G15" s="24"/>
    </row>
    <row r="16" spans="1:7" x14ac:dyDescent="0.3">
      <c r="A16" s="104"/>
      <c r="B16" s="103"/>
      <c r="C16" s="14"/>
      <c r="D16" s="26"/>
      <c r="E16" s="24"/>
      <c r="F16" s="3"/>
      <c r="G16" s="24"/>
    </row>
    <row r="17" spans="1:7" ht="15" thickBot="1" x14ac:dyDescent="0.35">
      <c r="A17" s="80" t="s">
        <v>32</v>
      </c>
      <c r="B17" s="81"/>
      <c r="C17" s="15">
        <f>SUM(C19:C28)</f>
        <v>5225</v>
      </c>
      <c r="D17" s="70" t="s">
        <v>32</v>
      </c>
      <c r="E17" s="71"/>
      <c r="F17" s="5">
        <f>SUM(F19:F28)</f>
        <v>5062.6900000000005</v>
      </c>
    </row>
    <row r="18" spans="1:7" ht="15" thickBot="1" x14ac:dyDescent="0.35">
      <c r="A18" s="101" t="s">
        <v>2</v>
      </c>
      <c r="B18" s="13" t="s">
        <v>13</v>
      </c>
      <c r="C18" s="17" t="s">
        <v>5</v>
      </c>
      <c r="D18" s="21" t="s">
        <v>54</v>
      </c>
      <c r="E18" s="6" t="s">
        <v>13</v>
      </c>
      <c r="F18" s="4" t="s">
        <v>5</v>
      </c>
      <c r="G18" s="22" t="s">
        <v>53</v>
      </c>
    </row>
    <row r="19" spans="1:7" x14ac:dyDescent="0.3">
      <c r="A19" s="104" t="s">
        <v>31</v>
      </c>
      <c r="B19" s="19" t="s">
        <v>30</v>
      </c>
      <c r="C19" s="14">
        <v>2000</v>
      </c>
      <c r="D19" s="27" t="s">
        <v>130</v>
      </c>
      <c r="E19" s="28" t="s">
        <v>131</v>
      </c>
      <c r="F19" s="190">
        <v>2038.0600000000002</v>
      </c>
      <c r="G19" s="28"/>
    </row>
    <row r="20" spans="1:7" x14ac:dyDescent="0.3">
      <c r="A20" s="104" t="s">
        <v>29</v>
      </c>
      <c r="B20" s="105" t="s">
        <v>28</v>
      </c>
      <c r="C20" s="14">
        <v>1000</v>
      </c>
      <c r="D20" s="27" t="s">
        <v>130</v>
      </c>
      <c r="E20" s="29" t="s">
        <v>132</v>
      </c>
      <c r="F20" s="190">
        <v>1153.8300000000002</v>
      </c>
      <c r="G20" s="29"/>
    </row>
    <row r="21" spans="1:7" x14ac:dyDescent="0.3">
      <c r="A21" s="104" t="s">
        <v>0</v>
      </c>
      <c r="B21" s="105" t="s">
        <v>27</v>
      </c>
      <c r="C21" s="14">
        <v>1000</v>
      </c>
      <c r="D21" s="27" t="s">
        <v>117</v>
      </c>
      <c r="E21" s="29" t="s">
        <v>118</v>
      </c>
      <c r="F21" s="3">
        <v>555</v>
      </c>
      <c r="G21" s="188"/>
    </row>
    <row r="22" spans="1:7" x14ac:dyDescent="0.3">
      <c r="A22" s="104"/>
      <c r="B22" s="105"/>
      <c r="C22" s="14"/>
      <c r="D22" s="185" t="s">
        <v>119</v>
      </c>
      <c r="E22" s="186" t="s">
        <v>120</v>
      </c>
      <c r="F22" s="190">
        <v>285</v>
      </c>
      <c r="G22" s="29" t="s">
        <v>135</v>
      </c>
    </row>
    <row r="23" spans="1:7" x14ac:dyDescent="0.3">
      <c r="A23" s="104"/>
      <c r="B23" s="105"/>
      <c r="C23" s="14"/>
      <c r="D23" s="185" t="s">
        <v>133</v>
      </c>
      <c r="E23" s="186" t="s">
        <v>134</v>
      </c>
      <c r="F23" s="190">
        <v>40</v>
      </c>
      <c r="G23" s="29"/>
    </row>
    <row r="24" spans="1:7" ht="26.4" x14ac:dyDescent="0.3">
      <c r="A24" s="104" t="s">
        <v>26</v>
      </c>
      <c r="B24" s="105" t="s">
        <v>25</v>
      </c>
      <c r="C24" s="14">
        <v>500</v>
      </c>
      <c r="D24" s="24" t="s">
        <v>136</v>
      </c>
      <c r="E24" s="29"/>
      <c r="F24" s="3">
        <v>270.35000000000002</v>
      </c>
      <c r="G24" s="29"/>
    </row>
    <row r="25" spans="1:7" x14ac:dyDescent="0.3">
      <c r="A25" s="104"/>
      <c r="B25" s="105"/>
      <c r="C25" s="14"/>
      <c r="D25" s="24" t="s">
        <v>146</v>
      </c>
      <c r="E25" s="29" t="s">
        <v>147</v>
      </c>
      <c r="F25" s="3">
        <v>71.7</v>
      </c>
      <c r="G25" s="29"/>
    </row>
    <row r="26" spans="1:7" x14ac:dyDescent="0.3">
      <c r="A26" s="104" t="s">
        <v>24</v>
      </c>
      <c r="B26" s="103" t="s">
        <v>23</v>
      </c>
      <c r="C26" s="14">
        <v>25</v>
      </c>
      <c r="D26" s="24" t="s">
        <v>137</v>
      </c>
      <c r="E26" s="30"/>
      <c r="F26" s="3">
        <v>0</v>
      </c>
      <c r="G26" s="30" t="s">
        <v>138</v>
      </c>
    </row>
    <row r="27" spans="1:7" x14ac:dyDescent="0.3">
      <c r="A27" s="106" t="s">
        <v>22</v>
      </c>
      <c r="B27" s="107" t="s">
        <v>21</v>
      </c>
      <c r="C27" s="14">
        <v>200</v>
      </c>
      <c r="D27" s="24" t="s">
        <v>139</v>
      </c>
      <c r="E27" s="30"/>
      <c r="F27" s="3">
        <v>148.75</v>
      </c>
      <c r="G27" s="30" t="s">
        <v>149</v>
      </c>
    </row>
    <row r="28" spans="1:7" ht="15" thickBot="1" x14ac:dyDescent="0.35">
      <c r="A28" s="108" t="s">
        <v>20</v>
      </c>
      <c r="B28" s="109" t="s">
        <v>19</v>
      </c>
      <c r="C28" s="14">
        <v>500</v>
      </c>
      <c r="D28" s="27" t="s">
        <v>140</v>
      </c>
      <c r="E28" s="29" t="s">
        <v>142</v>
      </c>
      <c r="F28" s="3">
        <v>500</v>
      </c>
      <c r="G28" s="31"/>
    </row>
    <row r="29" spans="1:7" x14ac:dyDescent="0.3">
      <c r="A29" s="110" t="s">
        <v>66</v>
      </c>
      <c r="B29" s="111"/>
      <c r="C29" s="16">
        <f>C30+C37+C45+C50</f>
        <v>4900</v>
      </c>
      <c r="D29" s="112" t="s">
        <v>55</v>
      </c>
      <c r="E29" s="113"/>
      <c r="F29" s="100">
        <f>F30+F37+F45</f>
        <v>5037</v>
      </c>
    </row>
    <row r="30" spans="1:7" ht="15" thickBot="1" x14ac:dyDescent="0.35">
      <c r="A30" s="80" t="s">
        <v>17</v>
      </c>
      <c r="B30" s="81"/>
      <c r="C30" s="12">
        <f>SUM(C32:C36)</f>
        <v>2500</v>
      </c>
      <c r="D30" s="70" t="s">
        <v>17</v>
      </c>
      <c r="E30" s="71"/>
      <c r="F30" s="5">
        <f>SUM(F32:F36)</f>
        <v>2502</v>
      </c>
    </row>
    <row r="31" spans="1:7" ht="15" thickBot="1" x14ac:dyDescent="0.35">
      <c r="A31" s="101" t="s">
        <v>2</v>
      </c>
      <c r="B31" s="13" t="s">
        <v>13</v>
      </c>
      <c r="C31" s="17" t="s">
        <v>5</v>
      </c>
      <c r="D31" s="21" t="s">
        <v>2</v>
      </c>
      <c r="E31" s="6" t="s">
        <v>13</v>
      </c>
      <c r="F31" s="4" t="s">
        <v>5</v>
      </c>
      <c r="G31" s="22" t="s">
        <v>53</v>
      </c>
    </row>
    <row r="32" spans="1:7" x14ac:dyDescent="0.3">
      <c r="A32" s="114" t="s">
        <v>16</v>
      </c>
      <c r="B32" s="115"/>
      <c r="C32" s="14">
        <v>1500</v>
      </c>
      <c r="D32" s="27" t="s">
        <v>16</v>
      </c>
      <c r="E32" s="29"/>
      <c r="F32" s="3">
        <v>1500</v>
      </c>
      <c r="G32" s="32"/>
    </row>
    <row r="33" spans="1:7" x14ac:dyDescent="0.3">
      <c r="A33" s="114" t="s">
        <v>78</v>
      </c>
      <c r="B33" s="115"/>
      <c r="C33" s="14">
        <v>1000</v>
      </c>
      <c r="D33" s="27" t="s">
        <v>78</v>
      </c>
      <c r="E33" s="29"/>
      <c r="F33" s="3">
        <v>1002</v>
      </c>
      <c r="G33" s="32" t="s">
        <v>148</v>
      </c>
    </row>
    <row r="34" spans="1:7" x14ac:dyDescent="0.3">
      <c r="A34" s="114"/>
      <c r="B34" s="115"/>
      <c r="C34" s="14"/>
      <c r="D34" s="27"/>
      <c r="E34" s="32"/>
      <c r="F34" s="3"/>
      <c r="G34" s="32"/>
    </row>
    <row r="35" spans="1:7" x14ac:dyDescent="0.3">
      <c r="A35" s="114"/>
      <c r="B35" s="115"/>
      <c r="C35" s="14"/>
      <c r="D35" s="27"/>
      <c r="E35" s="32"/>
      <c r="F35" s="3"/>
      <c r="G35" s="32"/>
    </row>
    <row r="36" spans="1:7" x14ac:dyDescent="0.3">
      <c r="A36" s="114"/>
      <c r="B36" s="115"/>
      <c r="C36" s="14"/>
      <c r="D36" s="27"/>
      <c r="E36" s="32"/>
      <c r="F36" s="3"/>
      <c r="G36" s="32"/>
    </row>
    <row r="37" spans="1:7" ht="15" thickBot="1" x14ac:dyDescent="0.35">
      <c r="A37" s="80" t="s">
        <v>14</v>
      </c>
      <c r="B37" s="81"/>
      <c r="C37" s="12">
        <f>SUM(C39:C44)</f>
        <v>900</v>
      </c>
      <c r="D37" s="70" t="s">
        <v>14</v>
      </c>
      <c r="E37" s="71"/>
      <c r="F37" s="5">
        <f>SUM(F39:F44)</f>
        <v>1035</v>
      </c>
    </row>
    <row r="38" spans="1:7" ht="15" thickBot="1" x14ac:dyDescent="0.35">
      <c r="A38" s="101" t="s">
        <v>2</v>
      </c>
      <c r="B38" s="13" t="s">
        <v>13</v>
      </c>
      <c r="C38" s="17" t="s">
        <v>5</v>
      </c>
      <c r="D38" s="21" t="s">
        <v>2</v>
      </c>
      <c r="E38" s="6" t="s">
        <v>13</v>
      </c>
      <c r="F38" s="4" t="s">
        <v>5</v>
      </c>
      <c r="G38" s="22" t="s">
        <v>53</v>
      </c>
    </row>
    <row r="39" spans="1:7" ht="26.4" x14ac:dyDescent="0.3">
      <c r="A39" s="114" t="s">
        <v>12</v>
      </c>
      <c r="B39" s="115" t="s">
        <v>11</v>
      </c>
      <c r="C39" s="14">
        <f>3*3*100</f>
        <v>900</v>
      </c>
      <c r="D39" s="27" t="s">
        <v>12</v>
      </c>
      <c r="E39" s="32" t="s">
        <v>143</v>
      </c>
      <c r="F39" s="3">
        <f>3*345</f>
        <v>1035</v>
      </c>
      <c r="G39" s="32" t="s">
        <v>144</v>
      </c>
    </row>
    <row r="40" spans="1:7" x14ac:dyDescent="0.3">
      <c r="A40" s="114"/>
      <c r="B40" s="115"/>
      <c r="C40" s="14"/>
      <c r="D40" s="27"/>
      <c r="E40" s="32"/>
      <c r="F40" s="3"/>
      <c r="G40" s="32"/>
    </row>
    <row r="41" spans="1:7" x14ac:dyDescent="0.3">
      <c r="A41" s="114"/>
      <c r="B41" s="115"/>
      <c r="C41" s="14"/>
      <c r="D41" s="27"/>
      <c r="E41" s="32"/>
      <c r="F41" s="3"/>
      <c r="G41" s="32"/>
    </row>
    <row r="42" spans="1:7" x14ac:dyDescent="0.3">
      <c r="A42" s="114"/>
      <c r="B42" s="115"/>
      <c r="C42" s="14"/>
      <c r="D42" s="27"/>
      <c r="E42" s="32"/>
      <c r="F42" s="3"/>
      <c r="G42" s="32"/>
    </row>
    <row r="43" spans="1:7" x14ac:dyDescent="0.3">
      <c r="A43" s="114"/>
      <c r="B43" s="115"/>
      <c r="C43" s="14"/>
      <c r="D43" s="27"/>
      <c r="E43" s="32"/>
      <c r="F43" s="3"/>
      <c r="G43" s="32"/>
    </row>
    <row r="44" spans="1:7" x14ac:dyDescent="0.3">
      <c r="A44" s="114"/>
      <c r="B44" s="115"/>
      <c r="C44" s="14"/>
      <c r="D44" s="27"/>
      <c r="E44" s="32"/>
      <c r="F44" s="3"/>
      <c r="G44" s="32"/>
    </row>
    <row r="45" spans="1:7" ht="15" thickBot="1" x14ac:dyDescent="0.35">
      <c r="A45" s="80" t="s">
        <v>10</v>
      </c>
      <c r="B45" s="81"/>
      <c r="C45" s="12">
        <f>SUM(C47:C49)</f>
        <v>1000</v>
      </c>
      <c r="D45" s="70" t="s">
        <v>56</v>
      </c>
      <c r="E45" s="71"/>
      <c r="F45" s="5">
        <f>SUM(F47:F54)</f>
        <v>1500</v>
      </c>
    </row>
    <row r="46" spans="1:7" ht="26.55" customHeight="1" thickBot="1" x14ac:dyDescent="0.35">
      <c r="A46" s="82" t="s">
        <v>9</v>
      </c>
      <c r="B46" s="83"/>
      <c r="C46" s="17" t="s">
        <v>5</v>
      </c>
      <c r="D46" s="72" t="s">
        <v>9</v>
      </c>
      <c r="E46" s="73"/>
      <c r="F46" s="4" t="s">
        <v>5</v>
      </c>
      <c r="G46" s="22" t="s">
        <v>53</v>
      </c>
    </row>
    <row r="47" spans="1:7" x14ac:dyDescent="0.3">
      <c r="A47" s="84" t="s">
        <v>8</v>
      </c>
      <c r="B47" s="85"/>
      <c r="C47" s="18">
        <v>1000</v>
      </c>
      <c r="D47" s="27" t="s">
        <v>8</v>
      </c>
      <c r="E47" s="29"/>
      <c r="F47" s="3">
        <v>1000</v>
      </c>
      <c r="G47" s="32"/>
    </row>
    <row r="48" spans="1:7" ht="14.4" customHeight="1" x14ac:dyDescent="0.3">
      <c r="A48" s="84"/>
      <c r="B48" s="85"/>
      <c r="C48" s="14"/>
      <c r="D48" s="189" t="s">
        <v>145</v>
      </c>
      <c r="E48" s="29"/>
      <c r="F48" s="3">
        <v>500</v>
      </c>
      <c r="G48" s="32"/>
    </row>
    <row r="49" spans="1:7" x14ac:dyDescent="0.3">
      <c r="A49" s="84"/>
      <c r="B49" s="85"/>
      <c r="C49" s="14"/>
      <c r="D49" s="74"/>
      <c r="E49" s="75"/>
      <c r="F49" s="3"/>
      <c r="G49" s="32"/>
    </row>
    <row r="50" spans="1:7" x14ac:dyDescent="0.3">
      <c r="A50" s="80" t="s">
        <v>7</v>
      </c>
      <c r="B50" s="81"/>
      <c r="C50" s="12">
        <f>SUM(C52:C54)</f>
        <v>500</v>
      </c>
      <c r="D50" s="78"/>
      <c r="E50" s="79"/>
      <c r="F50" s="116"/>
      <c r="G50" s="32"/>
    </row>
    <row r="51" spans="1:7" x14ac:dyDescent="0.3">
      <c r="A51" s="82" t="s">
        <v>6</v>
      </c>
      <c r="B51" s="83"/>
      <c r="C51" s="17" t="s">
        <v>5</v>
      </c>
      <c r="D51" s="76"/>
      <c r="E51" s="77"/>
      <c r="F51" s="33"/>
      <c r="G51" s="32"/>
    </row>
    <row r="52" spans="1:7" x14ac:dyDescent="0.3">
      <c r="A52" s="84" t="s">
        <v>4</v>
      </c>
      <c r="B52" s="85"/>
      <c r="C52" s="14">
        <v>500</v>
      </c>
      <c r="D52" s="74"/>
      <c r="E52" s="75"/>
      <c r="F52" s="3"/>
      <c r="G52" s="32"/>
    </row>
    <row r="53" spans="1:7" x14ac:dyDescent="0.3">
      <c r="A53" s="84"/>
      <c r="B53" s="85"/>
      <c r="C53" s="14"/>
      <c r="D53" s="74"/>
      <c r="E53" s="75"/>
      <c r="F53" s="3"/>
      <c r="G53" s="32"/>
    </row>
    <row r="54" spans="1:7" ht="15" thickBot="1" x14ac:dyDescent="0.35">
      <c r="A54" s="84"/>
      <c r="B54" s="85"/>
      <c r="C54" s="14"/>
      <c r="D54" s="74"/>
      <c r="E54" s="75"/>
      <c r="F54" s="3"/>
      <c r="G54" s="32"/>
    </row>
    <row r="55" spans="1:7" ht="15" thickBot="1" x14ac:dyDescent="0.35">
      <c r="A55" s="117" t="s">
        <v>3</v>
      </c>
      <c r="B55" s="118"/>
      <c r="C55" s="20">
        <f>SUM(C5-C29)</f>
        <v>8205</v>
      </c>
      <c r="D55" s="119" t="s">
        <v>57</v>
      </c>
      <c r="E55" s="120"/>
      <c r="F55" s="2">
        <f>SUM(F5-F29)</f>
        <v>8205.19</v>
      </c>
      <c r="G55" s="34"/>
    </row>
    <row r="56" spans="1:7" ht="15" thickBot="1" x14ac:dyDescent="0.35">
      <c r="A56" s="121"/>
      <c r="B56" s="121"/>
      <c r="C56" s="122"/>
      <c r="D56" s="123" t="s">
        <v>58</v>
      </c>
      <c r="E56" s="123"/>
      <c r="F56" s="124"/>
    </row>
    <row r="57" spans="1:7" ht="15" thickBot="1" x14ac:dyDescent="0.35">
      <c r="E57" s="125" t="s">
        <v>59</v>
      </c>
      <c r="F57" s="126">
        <f>C55-F55</f>
        <v>-0.19000000000050932</v>
      </c>
      <c r="G57" s="125"/>
    </row>
    <row r="60" spans="1:7" x14ac:dyDescent="0.3">
      <c r="D60" s="35" t="s">
        <v>60</v>
      </c>
    </row>
    <row r="61" spans="1:7" x14ac:dyDescent="0.3">
      <c r="D61" s="35" t="s">
        <v>61</v>
      </c>
    </row>
    <row r="62" spans="1:7" x14ac:dyDescent="0.3">
      <c r="D62" s="35" t="s">
        <v>62</v>
      </c>
    </row>
    <row r="64" spans="1:7" ht="15.6" x14ac:dyDescent="0.3">
      <c r="D64" s="36" t="s">
        <v>63</v>
      </c>
      <c r="E64" s="37"/>
      <c r="F64" s="37"/>
    </row>
    <row r="65" spans="4:6" ht="15.6" x14ac:dyDescent="0.3">
      <c r="D65" s="36" t="s">
        <v>64</v>
      </c>
      <c r="E65" s="37"/>
      <c r="F65" s="37"/>
    </row>
  </sheetData>
  <sheetProtection formatCells="0" formatColumns="0" formatRows="0" insertColumns="0" insertRows="0" deleteColumns="0" deleteRows="0" selectLockedCells="1"/>
  <protectedRanges>
    <protectedRange sqref="H10:XFD16 A15:C16" name="Bereich14"/>
    <protectedRange sqref="C56" name="Bereich3_1"/>
    <protectedRange sqref="C36 C40:C44 C15:C16" name="Bereich4_1"/>
    <protectedRange sqref="A15:B16" name="Bereich2"/>
    <protectedRange sqref="A56:B56" name="Bereich3"/>
    <protectedRange sqref="A36:B36 A40:B44" name="Bereich4"/>
    <protectedRange sqref="A26:B26" name="Bereich2_1"/>
    <protectedRange sqref="C26 C8:C14" name="Bereich4_1_2"/>
    <protectedRange sqref="A8:B14" name="Bereich2_1_1"/>
    <protectedRange sqref="B27 B19:B25 A28:B28" name="Bereich3_2"/>
    <protectedRange sqref="C19:C25 C27:C28" name="Bereich4_1_3"/>
    <protectedRange sqref="A19:A25 A27" name="Bereich3_2_1"/>
    <protectedRange sqref="A39:B39" name="Bereich4_2"/>
    <protectedRange sqref="C39" name="Bereich4_1_4"/>
    <protectedRange sqref="A32:B35 D32:E33" name="Bereich4_3"/>
    <protectedRange sqref="C32:C35 F32:F33" name="Bereich4_1_5"/>
    <protectedRange sqref="A47:B47 A52:B52 D47:E48" name="Bereich5_2"/>
    <protectedRange sqref="C47 F47" name="Bereich5_1_1"/>
    <protectedRange sqref="C52:C54 C48:C49 F48" name="Bereich5_1_2"/>
    <protectedRange sqref="A48:B49 A53:B54" name="Bereich5_3"/>
    <protectedRange sqref="D14:D16 D8:D10 E9:G10 F8:G8 D12 E12:G16 G11" name="Bereich14_1"/>
    <protectedRange sqref="F56" name="Bereich3_1_1"/>
    <protectedRange sqref="F34:F36 F39:F44 F8:F10 F12:F16 F24:F28" name="Bereich4_1_1"/>
    <protectedRange sqref="F49 F52:F54" name="Bereich5_1_1_1"/>
    <protectedRange sqref="D14:D16 D8:D10 E9:E10 D12 E12:E16" name="Bereich2_1_2"/>
    <protectedRange sqref="D56:E56 D26:D27 D19:E20 E24:E28" name="Bereich3_2_2"/>
    <protectedRange sqref="D39:E44 D34:E36" name="Bereich4_2_1"/>
    <protectedRange sqref="D49:E49 D52:E54" name="Bereich5_2_1"/>
    <protectedRange sqref="A2:A3" name="Bereich1_2"/>
    <protectedRange sqref="B2:B3" name="Bereich1_1_1"/>
    <protectedRange sqref="E8" name="Bereich2_2_1"/>
    <protectedRange sqref="D11:E11" name="Bereich2_2_1_1"/>
    <protectedRange sqref="F11" name="Bereich4_1_2_1"/>
    <protectedRange sqref="D21:E21" name="Bereich2_2_1_2"/>
    <protectedRange sqref="F21" name="Bereich4_1_2_1_1"/>
    <protectedRange sqref="D22:E23" name="Bereich2_2_1_3"/>
    <protectedRange sqref="F22:F23" name="Bereich4_1_2_1_2"/>
    <protectedRange sqref="D28" name="Bereich2_2_1_4"/>
  </protectedRanges>
  <mergeCells count="33">
    <mergeCell ref="A30:B30"/>
    <mergeCell ref="B2:C2"/>
    <mergeCell ref="B3:C3"/>
    <mergeCell ref="A5:B5"/>
    <mergeCell ref="A6:B6"/>
    <mergeCell ref="A17:B17"/>
    <mergeCell ref="A56:C56"/>
    <mergeCell ref="A37:B37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D50:E50"/>
    <mergeCell ref="D5:E5"/>
    <mergeCell ref="D6:E6"/>
    <mergeCell ref="D17:E17"/>
    <mergeCell ref="D29:E29"/>
    <mergeCell ref="D30:E30"/>
    <mergeCell ref="D37:E37"/>
    <mergeCell ref="D45:E45"/>
    <mergeCell ref="D46:E46"/>
    <mergeCell ref="D49:E49"/>
    <mergeCell ref="D51:E51"/>
    <mergeCell ref="D52:E52"/>
    <mergeCell ref="D53:E53"/>
    <mergeCell ref="D54:E54"/>
    <mergeCell ref="D56:F56"/>
  </mergeCells>
  <pageMargins left="0.47244094488188981" right="0.47244094488188981" top="0.59055118110236227" bottom="0.39370078740157483" header="0.31496062992125984" footer="0.31496062992125984"/>
  <pageSetup paperSize="9" scale="79" orientation="portrait" verticalDpi="0" r:id="rId1"/>
  <headerFooter>
    <oddHeader>&amp;L&amp;"Arial,Standard"Fonds Kultur und Schule&amp;C&amp;"Arial,Standard"Kostenplan&amp;R&amp;"Arial,Standard"&amp;D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DD85F-FB3E-47B4-ABA8-7F7C96A6F753}">
  <dimension ref="A1:G113"/>
  <sheetViews>
    <sheetView workbookViewId="0">
      <selection activeCell="B41" sqref="B41"/>
    </sheetView>
  </sheetViews>
  <sheetFormatPr baseColWidth="10" defaultRowHeight="14.4" x14ac:dyDescent="0.3"/>
  <cols>
    <col min="1" max="1" width="24" customWidth="1"/>
    <col min="2" max="2" width="32.109375" style="52" customWidth="1"/>
    <col min="3" max="3" width="11.5546875" style="52" customWidth="1"/>
    <col min="4" max="4" width="32" customWidth="1"/>
    <col min="5" max="5" width="40.6640625" customWidth="1"/>
    <col min="6" max="6" width="15.109375" customWidth="1"/>
    <col min="7" max="7" width="12.6640625" style="53" customWidth="1"/>
    <col min="8" max="8" width="14" customWidth="1"/>
  </cols>
  <sheetData>
    <row r="1" spans="1:7" ht="18" x14ac:dyDescent="0.35">
      <c r="A1" s="56" t="s">
        <v>74</v>
      </c>
      <c r="B1" s="57"/>
      <c r="C1" s="57"/>
      <c r="D1" s="58"/>
      <c r="E1" s="131"/>
    </row>
    <row r="2" spans="1:7" ht="18" x14ac:dyDescent="0.35">
      <c r="A2" s="38"/>
      <c r="B2" s="55"/>
      <c r="C2" s="55"/>
      <c r="D2" s="54"/>
      <c r="E2" s="54"/>
    </row>
    <row r="3" spans="1:7" x14ac:dyDescent="0.3">
      <c r="A3" s="38"/>
    </row>
    <row r="4" spans="1:7" x14ac:dyDescent="0.3">
      <c r="A4" s="38" t="s">
        <v>67</v>
      </c>
      <c r="B4" s="39"/>
      <c r="C4" s="39"/>
      <c r="D4" s="38"/>
      <c r="E4" s="40"/>
      <c r="F4" s="40"/>
      <c r="G4" s="41"/>
    </row>
    <row r="5" spans="1:7" x14ac:dyDescent="0.3">
      <c r="A5" s="40" t="s">
        <v>68</v>
      </c>
      <c r="B5" s="42"/>
      <c r="C5" s="42"/>
      <c r="D5" s="40"/>
      <c r="E5" s="40"/>
      <c r="F5" s="40"/>
      <c r="G5" s="41"/>
    </row>
    <row r="6" spans="1:7" x14ac:dyDescent="0.3">
      <c r="A6" s="40"/>
      <c r="B6" s="42"/>
      <c r="C6" s="42"/>
      <c r="D6" s="40"/>
      <c r="E6" s="40"/>
      <c r="F6" s="40"/>
      <c r="G6" s="41"/>
    </row>
    <row r="7" spans="1:7" ht="15" thickBot="1" x14ac:dyDescent="0.35">
      <c r="A7" s="60" t="s">
        <v>49</v>
      </c>
      <c r="B7" s="59" t="s">
        <v>84</v>
      </c>
      <c r="C7" s="8"/>
      <c r="D7" s="59"/>
      <c r="G7"/>
    </row>
    <row r="8" spans="1:7" x14ac:dyDescent="0.3">
      <c r="A8" s="60" t="s">
        <v>48</v>
      </c>
      <c r="B8" s="86" t="s">
        <v>47</v>
      </c>
      <c r="C8" s="87"/>
      <c r="D8" s="59"/>
      <c r="G8"/>
    </row>
    <row r="9" spans="1:7" x14ac:dyDescent="0.3">
      <c r="A9" s="9" t="s">
        <v>46</v>
      </c>
      <c r="B9" s="88" t="s">
        <v>45</v>
      </c>
      <c r="C9" s="89"/>
      <c r="D9" s="60"/>
      <c r="G9"/>
    </row>
    <row r="10" spans="1:7" ht="15" thickBot="1" x14ac:dyDescent="0.35">
      <c r="A10" s="10" t="s">
        <v>44</v>
      </c>
      <c r="B10" s="61" t="s">
        <v>43</v>
      </c>
      <c r="C10" s="61"/>
      <c r="D10" s="61"/>
      <c r="G10"/>
    </row>
    <row r="11" spans="1:7" x14ac:dyDescent="0.3">
      <c r="A11" s="1"/>
      <c r="B11" s="44"/>
      <c r="C11" s="45"/>
      <c r="D11" s="46"/>
      <c r="G11"/>
    </row>
    <row r="12" spans="1:7" x14ac:dyDescent="0.3">
      <c r="A12" s="43" t="s">
        <v>69</v>
      </c>
      <c r="B12" s="90">
        <f>SUMIF(Tabelle1[Personal- oder Sachkosten bitte auswählen],"=Personalkosten",Tabelle1[Betrag])</f>
        <v>8179.5</v>
      </c>
      <c r="C12" s="45" t="s">
        <v>80</v>
      </c>
      <c r="D12" s="46"/>
      <c r="G12"/>
    </row>
    <row r="13" spans="1:7" x14ac:dyDescent="0.3">
      <c r="A13" s="43" t="s">
        <v>70</v>
      </c>
      <c r="B13" s="90">
        <f>SUMIF(Tabelle1[Personal- oder Sachkosten bitte auswählen],"=Sachkosten",Tabelle1[Betrag])</f>
        <v>5062.6900000000005</v>
      </c>
      <c r="C13" s="45" t="s">
        <v>80</v>
      </c>
      <c r="D13" s="46"/>
      <c r="E13" s="53"/>
      <c r="G13"/>
    </row>
    <row r="14" spans="1:7" x14ac:dyDescent="0.3">
      <c r="A14" s="1"/>
      <c r="B14" s="44"/>
      <c r="C14" s="44"/>
      <c r="D14" s="1"/>
      <c r="G14"/>
    </row>
    <row r="15" spans="1:7" s="7" customFormat="1" x14ac:dyDescent="0.3">
      <c r="A15" s="62" t="s">
        <v>71</v>
      </c>
      <c r="B15" s="47" t="s">
        <v>81</v>
      </c>
      <c r="C15" s="47" t="s">
        <v>72</v>
      </c>
      <c r="D15" s="48" t="s">
        <v>73</v>
      </c>
      <c r="E15" s="49" t="s">
        <v>13</v>
      </c>
      <c r="F15" s="63" t="s">
        <v>75</v>
      </c>
      <c r="G15"/>
    </row>
    <row r="16" spans="1:7" x14ac:dyDescent="0.3">
      <c r="A16" s="24">
        <v>1</v>
      </c>
      <c r="B16" s="50" t="s">
        <v>77</v>
      </c>
      <c r="C16" s="50">
        <v>46073</v>
      </c>
      <c r="D16" s="24" t="s">
        <v>86</v>
      </c>
      <c r="E16" s="24" t="s">
        <v>87</v>
      </c>
      <c r="F16" s="64">
        <v>567.85</v>
      </c>
      <c r="G16"/>
    </row>
    <row r="17" spans="1:7" x14ac:dyDescent="0.3">
      <c r="A17" s="24">
        <v>2</v>
      </c>
      <c r="B17" s="50" t="s">
        <v>77</v>
      </c>
      <c r="C17" s="50">
        <v>46078</v>
      </c>
      <c r="D17" s="24" t="s">
        <v>88</v>
      </c>
      <c r="E17" s="24" t="s">
        <v>89</v>
      </c>
      <c r="F17" s="64">
        <v>652.58000000000004</v>
      </c>
      <c r="G17"/>
    </row>
    <row r="18" spans="1:7" ht="26.4" x14ac:dyDescent="0.3">
      <c r="A18" s="24">
        <v>3</v>
      </c>
      <c r="B18" s="50" t="s">
        <v>76</v>
      </c>
      <c r="C18" s="50">
        <v>46081</v>
      </c>
      <c r="D18" s="24" t="s">
        <v>96</v>
      </c>
      <c r="E18" s="24" t="s">
        <v>97</v>
      </c>
      <c r="F18" s="64">
        <f>40*50</f>
        <v>2000</v>
      </c>
      <c r="G18"/>
    </row>
    <row r="19" spans="1:7" x14ac:dyDescent="0.3">
      <c r="A19" s="24">
        <v>4</v>
      </c>
      <c r="B19" s="50" t="s">
        <v>77</v>
      </c>
      <c r="C19" s="51">
        <v>46081</v>
      </c>
      <c r="D19" s="29" t="s">
        <v>96</v>
      </c>
      <c r="E19" s="24" t="s">
        <v>113</v>
      </c>
      <c r="F19" s="64">
        <v>157.85</v>
      </c>
      <c r="G19"/>
    </row>
    <row r="20" spans="1:7" x14ac:dyDescent="0.3">
      <c r="A20" s="24">
        <v>5</v>
      </c>
      <c r="B20" s="50" t="s">
        <v>77</v>
      </c>
      <c r="C20" s="50">
        <v>46091</v>
      </c>
      <c r="D20" s="24" t="s">
        <v>90</v>
      </c>
      <c r="E20" s="24" t="s">
        <v>91</v>
      </c>
      <c r="F20" s="64">
        <v>483.26</v>
      </c>
      <c r="G20"/>
    </row>
    <row r="21" spans="1:7" x14ac:dyDescent="0.3">
      <c r="A21" s="24">
        <v>6</v>
      </c>
      <c r="B21" s="50" t="s">
        <v>77</v>
      </c>
      <c r="C21" s="51">
        <v>46091</v>
      </c>
      <c r="D21" s="29" t="s">
        <v>92</v>
      </c>
      <c r="E21" s="24" t="s">
        <v>93</v>
      </c>
      <c r="F21" s="64">
        <v>489.67</v>
      </c>
      <c r="G21"/>
    </row>
    <row r="22" spans="1:7" x14ac:dyDescent="0.3">
      <c r="A22" s="24">
        <v>7</v>
      </c>
      <c r="B22" s="50" t="s">
        <v>77</v>
      </c>
      <c r="C22" s="51">
        <v>46091</v>
      </c>
      <c r="D22" s="29" t="s">
        <v>94</v>
      </c>
      <c r="E22" s="24" t="s">
        <v>95</v>
      </c>
      <c r="F22" s="64">
        <v>457.89</v>
      </c>
      <c r="G22"/>
    </row>
    <row r="23" spans="1:7" x14ac:dyDescent="0.3">
      <c r="A23" s="24">
        <v>8</v>
      </c>
      <c r="B23" s="50" t="s">
        <v>77</v>
      </c>
      <c r="C23" s="50">
        <v>46096</v>
      </c>
      <c r="D23" s="24" t="s">
        <v>98</v>
      </c>
      <c r="E23" s="24" t="s">
        <v>99</v>
      </c>
      <c r="F23" s="64">
        <v>359.74</v>
      </c>
      <c r="G23"/>
    </row>
    <row r="24" spans="1:7" x14ac:dyDescent="0.3">
      <c r="A24" s="24">
        <v>9</v>
      </c>
      <c r="B24" s="50" t="s">
        <v>77</v>
      </c>
      <c r="C24" s="50">
        <v>46096</v>
      </c>
      <c r="D24" s="24" t="s">
        <v>100</v>
      </c>
      <c r="E24" s="24" t="s">
        <v>101</v>
      </c>
      <c r="F24" s="64">
        <v>180.9</v>
      </c>
      <c r="G24"/>
    </row>
    <row r="25" spans="1:7" x14ac:dyDescent="0.3">
      <c r="A25" s="24">
        <v>10</v>
      </c>
      <c r="B25" s="50" t="s">
        <v>77</v>
      </c>
      <c r="C25" s="51">
        <v>46101</v>
      </c>
      <c r="D25" s="29" t="s">
        <v>104</v>
      </c>
      <c r="E25" s="24" t="s">
        <v>105</v>
      </c>
      <c r="F25" s="64">
        <f>125*1.19</f>
        <v>148.75</v>
      </c>
      <c r="G25"/>
    </row>
    <row r="26" spans="1:7" x14ac:dyDescent="0.3">
      <c r="A26" s="24">
        <v>11</v>
      </c>
      <c r="B26" s="50" t="s">
        <v>77</v>
      </c>
      <c r="C26" s="51">
        <v>46142</v>
      </c>
      <c r="D26" s="24" t="s">
        <v>102</v>
      </c>
      <c r="E26" s="24" t="s">
        <v>113</v>
      </c>
      <c r="F26" s="64">
        <v>112.5</v>
      </c>
      <c r="G26"/>
    </row>
    <row r="27" spans="1:7" ht="26.4" x14ac:dyDescent="0.3">
      <c r="A27" s="24">
        <v>12</v>
      </c>
      <c r="B27" s="50" t="s">
        <v>76</v>
      </c>
      <c r="C27" s="50">
        <v>46142</v>
      </c>
      <c r="D27" s="24" t="s">
        <v>102</v>
      </c>
      <c r="E27" s="24" t="s">
        <v>103</v>
      </c>
      <c r="F27" s="64">
        <f>40*50</f>
        <v>2000</v>
      </c>
      <c r="G27"/>
    </row>
    <row r="28" spans="1:7" x14ac:dyDescent="0.3">
      <c r="A28" s="24">
        <v>13</v>
      </c>
      <c r="B28" s="50" t="s">
        <v>77</v>
      </c>
      <c r="C28" s="50">
        <v>46162</v>
      </c>
      <c r="D28" s="24" t="s">
        <v>116</v>
      </c>
      <c r="E28" s="24" t="s">
        <v>114</v>
      </c>
      <c r="F28" s="64">
        <v>25.8</v>
      </c>
      <c r="G28"/>
    </row>
    <row r="29" spans="1:7" x14ac:dyDescent="0.3">
      <c r="A29" s="24">
        <v>14</v>
      </c>
      <c r="B29" s="50" t="s">
        <v>77</v>
      </c>
      <c r="C29" s="50">
        <v>46162</v>
      </c>
      <c r="D29" s="24" t="s">
        <v>115</v>
      </c>
      <c r="E29" s="24" t="s">
        <v>114</v>
      </c>
      <c r="F29" s="64">
        <v>45.9</v>
      </c>
      <c r="G29"/>
    </row>
    <row r="30" spans="1:7" x14ac:dyDescent="0.3">
      <c r="A30" s="24">
        <v>15</v>
      </c>
      <c r="B30" s="50" t="s">
        <v>77</v>
      </c>
      <c r="C30" s="50">
        <v>46162</v>
      </c>
      <c r="D30" s="24" t="s">
        <v>121</v>
      </c>
      <c r="E30" s="24" t="s">
        <v>122</v>
      </c>
      <c r="F30" s="64">
        <v>20</v>
      </c>
      <c r="G30"/>
    </row>
    <row r="31" spans="1:7" x14ac:dyDescent="0.3">
      <c r="A31" s="24">
        <v>16</v>
      </c>
      <c r="B31" s="50" t="s">
        <v>77</v>
      </c>
      <c r="C31" s="50">
        <v>46172</v>
      </c>
      <c r="D31" s="24" t="s">
        <v>121</v>
      </c>
      <c r="E31" s="24" t="s">
        <v>122</v>
      </c>
      <c r="F31" s="64">
        <v>20</v>
      </c>
      <c r="G31"/>
    </row>
    <row r="32" spans="1:7" x14ac:dyDescent="0.3">
      <c r="A32" s="24">
        <v>17</v>
      </c>
      <c r="B32" s="50" t="s">
        <v>76</v>
      </c>
      <c r="C32" s="50">
        <v>46173</v>
      </c>
      <c r="D32" s="24" t="s">
        <v>106</v>
      </c>
      <c r="E32" s="24" t="s">
        <v>107</v>
      </c>
      <c r="F32" s="64">
        <v>3000</v>
      </c>
      <c r="G32"/>
    </row>
    <row r="33" spans="1:7" x14ac:dyDescent="0.3">
      <c r="A33" s="24">
        <v>18</v>
      </c>
      <c r="B33" s="50" t="s">
        <v>76</v>
      </c>
      <c r="C33" s="50">
        <v>46173</v>
      </c>
      <c r="D33" s="24" t="s">
        <v>108</v>
      </c>
      <c r="E33" s="24" t="s">
        <v>109</v>
      </c>
      <c r="F33" s="64">
        <f>6*14</f>
        <v>84</v>
      </c>
      <c r="G33"/>
    </row>
    <row r="34" spans="1:7" x14ac:dyDescent="0.3">
      <c r="A34" s="24">
        <v>19</v>
      </c>
      <c r="B34" s="50" t="s">
        <v>76</v>
      </c>
      <c r="C34" s="50">
        <v>46173</v>
      </c>
      <c r="D34" s="24" t="s">
        <v>110</v>
      </c>
      <c r="E34" s="24" t="s">
        <v>109</v>
      </c>
      <c r="F34" s="64">
        <f>6*14</f>
        <v>84</v>
      </c>
      <c r="G34"/>
    </row>
    <row r="35" spans="1:7" ht="26.4" x14ac:dyDescent="0.3">
      <c r="A35" s="24">
        <v>20</v>
      </c>
      <c r="B35" s="50" t="s">
        <v>76</v>
      </c>
      <c r="C35" s="50">
        <v>46173</v>
      </c>
      <c r="D35" s="29" t="s">
        <v>111</v>
      </c>
      <c r="E35" s="24" t="s">
        <v>112</v>
      </c>
      <c r="F35" s="64">
        <f>(2*4*50+3*3*50)*1.19</f>
        <v>1011.5</v>
      </c>
      <c r="G35"/>
    </row>
    <row r="36" spans="1:7" x14ac:dyDescent="0.3">
      <c r="A36" s="24">
        <v>21</v>
      </c>
      <c r="B36" s="50" t="s">
        <v>77</v>
      </c>
      <c r="C36" s="51">
        <v>46173</v>
      </c>
      <c r="D36" s="29" t="s">
        <v>117</v>
      </c>
      <c r="E36" s="24" t="s">
        <v>118</v>
      </c>
      <c r="F36" s="64">
        <v>555</v>
      </c>
      <c r="G36"/>
    </row>
    <row r="37" spans="1:7" x14ac:dyDescent="0.3">
      <c r="A37" s="24">
        <v>22</v>
      </c>
      <c r="B37" s="50" t="s">
        <v>77</v>
      </c>
      <c r="C37" s="51">
        <v>46173</v>
      </c>
      <c r="D37" s="29" t="s">
        <v>119</v>
      </c>
      <c r="E37" s="24" t="s">
        <v>120</v>
      </c>
      <c r="F37" s="64">
        <v>285</v>
      </c>
      <c r="G37"/>
    </row>
    <row r="38" spans="1:7" x14ac:dyDescent="0.3">
      <c r="A38" s="24">
        <v>23</v>
      </c>
      <c r="B38" s="50" t="s">
        <v>77</v>
      </c>
      <c r="C38" s="50">
        <v>46188</v>
      </c>
      <c r="D38" s="24" t="s">
        <v>140</v>
      </c>
      <c r="E38" s="24" t="s">
        <v>141</v>
      </c>
      <c r="F38" s="64">
        <v>500</v>
      </c>
      <c r="G38"/>
    </row>
    <row r="39" spans="1:7" x14ac:dyDescent="0.3">
      <c r="A39" s="29"/>
      <c r="B39" s="50"/>
      <c r="C39" s="51"/>
      <c r="D39" s="29"/>
      <c r="E39" s="24"/>
      <c r="F39" s="64"/>
      <c r="G39"/>
    </row>
    <row r="40" spans="1:7" x14ac:dyDescent="0.3">
      <c r="A40" s="24"/>
      <c r="B40" s="50"/>
      <c r="C40" s="51"/>
      <c r="D40" s="29"/>
      <c r="E40" s="24"/>
      <c r="F40" s="64"/>
      <c r="G40"/>
    </row>
    <row r="41" spans="1:7" x14ac:dyDescent="0.3">
      <c r="A41" s="24"/>
      <c r="B41" s="50"/>
      <c r="C41" s="50"/>
      <c r="D41" s="24"/>
      <c r="E41" s="24"/>
      <c r="F41" s="64"/>
      <c r="G41"/>
    </row>
    <row r="42" spans="1:7" x14ac:dyDescent="0.3">
      <c r="A42" s="29"/>
      <c r="B42" s="50"/>
      <c r="C42" s="50"/>
      <c r="D42" s="24"/>
      <c r="E42" s="24"/>
      <c r="F42" s="64"/>
      <c r="G42"/>
    </row>
    <row r="43" spans="1:7" x14ac:dyDescent="0.3">
      <c r="A43" s="24"/>
      <c r="B43" s="50"/>
      <c r="C43" s="50"/>
      <c r="D43" s="24"/>
      <c r="E43" s="24"/>
      <c r="F43" s="64"/>
      <c r="G43"/>
    </row>
    <row r="44" spans="1:7" x14ac:dyDescent="0.3">
      <c r="A44" s="24"/>
      <c r="B44" s="50"/>
      <c r="C44" s="51"/>
      <c r="D44" s="29"/>
      <c r="E44" s="24"/>
      <c r="F44" s="64"/>
      <c r="G44"/>
    </row>
    <row r="45" spans="1:7" x14ac:dyDescent="0.3">
      <c r="A45" s="29"/>
      <c r="B45" s="66"/>
      <c r="C45" s="67"/>
      <c r="D45" s="65"/>
      <c r="E45" s="68"/>
      <c r="F45" s="69"/>
      <c r="G45"/>
    </row>
    <row r="46" spans="1:7" x14ac:dyDescent="0.3">
      <c r="A46" s="24"/>
      <c r="B46" s="133"/>
      <c r="C46" s="133"/>
      <c r="D46" s="134"/>
      <c r="E46" s="134"/>
      <c r="F46" s="64"/>
    </row>
    <row r="47" spans="1:7" x14ac:dyDescent="0.3">
      <c r="A47" s="24"/>
      <c r="B47" s="133"/>
      <c r="C47" s="133"/>
      <c r="D47" s="134"/>
      <c r="E47" s="134"/>
      <c r="F47" s="64"/>
    </row>
    <row r="48" spans="1:7" x14ac:dyDescent="0.3">
      <c r="A48" s="29"/>
      <c r="B48" s="133"/>
      <c r="C48" s="133"/>
      <c r="D48" s="134"/>
      <c r="E48" s="134"/>
      <c r="F48" s="64"/>
    </row>
    <row r="49" spans="1:6" x14ac:dyDescent="0.3">
      <c r="A49" s="24"/>
      <c r="B49" s="133"/>
      <c r="C49" s="133"/>
      <c r="D49" s="134"/>
      <c r="E49" s="134"/>
      <c r="F49" s="64"/>
    </row>
    <row r="50" spans="1:6" x14ac:dyDescent="0.3">
      <c r="A50" s="24"/>
      <c r="B50" s="133"/>
      <c r="C50" s="133"/>
      <c r="D50" s="134"/>
      <c r="E50" s="134"/>
      <c r="F50" s="64"/>
    </row>
    <row r="51" spans="1:6" x14ac:dyDescent="0.3">
      <c r="A51" s="29"/>
      <c r="B51" s="133"/>
      <c r="C51" s="133"/>
      <c r="D51" s="134"/>
      <c r="E51" s="134"/>
      <c r="F51" s="64"/>
    </row>
    <row r="52" spans="1:6" x14ac:dyDescent="0.3">
      <c r="A52" s="24"/>
      <c r="B52" s="133"/>
      <c r="C52" s="133"/>
      <c r="D52" s="134"/>
      <c r="E52" s="134"/>
      <c r="F52" s="64"/>
    </row>
    <row r="53" spans="1:6" x14ac:dyDescent="0.3">
      <c r="A53" s="24"/>
      <c r="B53" s="133"/>
      <c r="C53" s="133"/>
      <c r="D53" s="134"/>
      <c r="E53" s="134"/>
      <c r="F53" s="64"/>
    </row>
    <row r="54" spans="1:6" x14ac:dyDescent="0.3">
      <c r="A54" s="29"/>
      <c r="B54" s="133"/>
      <c r="C54" s="133"/>
      <c r="D54" s="134"/>
      <c r="E54" s="134"/>
      <c r="F54" s="64"/>
    </row>
    <row r="55" spans="1:6" x14ac:dyDescent="0.3">
      <c r="A55" s="24"/>
      <c r="B55" s="133"/>
      <c r="C55" s="133"/>
      <c r="D55" s="134"/>
      <c r="E55" s="134"/>
      <c r="F55" s="64"/>
    </row>
    <row r="56" spans="1:6" x14ac:dyDescent="0.3">
      <c r="A56" s="24"/>
      <c r="B56" s="133"/>
      <c r="C56" s="133"/>
      <c r="D56" s="134"/>
      <c r="E56" s="134"/>
      <c r="F56" s="64"/>
    </row>
    <row r="57" spans="1:6" x14ac:dyDescent="0.3">
      <c r="A57" s="29"/>
      <c r="B57" s="133"/>
      <c r="C57" s="133"/>
      <c r="D57" s="134"/>
      <c r="E57" s="134"/>
      <c r="F57" s="64"/>
    </row>
    <row r="58" spans="1:6" x14ac:dyDescent="0.3">
      <c r="A58" s="24"/>
      <c r="B58" s="133"/>
      <c r="C58" s="133"/>
      <c r="D58" s="134"/>
      <c r="E58" s="134"/>
      <c r="F58" s="64"/>
    </row>
    <row r="59" spans="1:6" x14ac:dyDescent="0.3">
      <c r="A59" s="24"/>
      <c r="B59" s="133"/>
      <c r="C59" s="133"/>
      <c r="D59" s="134"/>
      <c r="E59" s="134"/>
      <c r="F59" s="64"/>
    </row>
    <row r="60" spans="1:6" x14ac:dyDescent="0.3">
      <c r="A60" s="29"/>
      <c r="B60" s="133"/>
      <c r="C60" s="133"/>
      <c r="D60" s="134"/>
      <c r="E60" s="134"/>
      <c r="F60" s="64"/>
    </row>
    <row r="61" spans="1:6" x14ac:dyDescent="0.3">
      <c r="A61" s="24"/>
      <c r="B61" s="133"/>
      <c r="C61" s="133"/>
      <c r="D61" s="134"/>
      <c r="E61" s="134"/>
      <c r="F61" s="64"/>
    </row>
    <row r="62" spans="1:6" x14ac:dyDescent="0.3">
      <c r="A62" s="24"/>
      <c r="B62" s="133"/>
      <c r="C62" s="133"/>
      <c r="D62" s="134"/>
      <c r="E62" s="134"/>
      <c r="F62" s="64"/>
    </row>
    <row r="63" spans="1:6" x14ac:dyDescent="0.3">
      <c r="A63" s="29"/>
      <c r="B63" s="133"/>
      <c r="C63" s="133"/>
      <c r="D63" s="134"/>
      <c r="E63" s="134"/>
      <c r="F63" s="64"/>
    </row>
    <row r="64" spans="1:6" x14ac:dyDescent="0.3">
      <c r="A64" s="24"/>
      <c r="B64" s="133"/>
      <c r="C64" s="133"/>
      <c r="D64" s="134"/>
      <c r="E64" s="134"/>
      <c r="F64" s="64"/>
    </row>
    <row r="65" spans="1:6" x14ac:dyDescent="0.3">
      <c r="A65" s="24"/>
      <c r="B65" s="133"/>
      <c r="C65" s="133"/>
      <c r="D65" s="134"/>
      <c r="E65" s="134"/>
      <c r="F65" s="64"/>
    </row>
    <row r="66" spans="1:6" x14ac:dyDescent="0.3">
      <c r="A66" s="29"/>
      <c r="B66" s="133"/>
      <c r="C66" s="133"/>
      <c r="D66" s="134"/>
      <c r="E66" s="134"/>
      <c r="F66" s="64"/>
    </row>
    <row r="67" spans="1:6" x14ac:dyDescent="0.3">
      <c r="A67" s="24"/>
      <c r="B67" s="133"/>
      <c r="C67" s="133"/>
      <c r="D67" s="134"/>
      <c r="E67" s="134"/>
      <c r="F67" s="64"/>
    </row>
    <row r="68" spans="1:6" x14ac:dyDescent="0.3">
      <c r="A68" s="24"/>
      <c r="B68" s="133"/>
      <c r="C68" s="133"/>
      <c r="D68" s="134"/>
      <c r="E68" s="134"/>
      <c r="F68" s="64"/>
    </row>
    <row r="69" spans="1:6" x14ac:dyDescent="0.3">
      <c r="A69" s="29"/>
      <c r="B69" s="133"/>
      <c r="C69" s="133"/>
      <c r="D69" s="134"/>
      <c r="E69" s="134"/>
      <c r="F69" s="64"/>
    </row>
    <row r="70" spans="1:6" x14ac:dyDescent="0.3">
      <c r="A70" s="24"/>
      <c r="B70" s="133"/>
      <c r="C70" s="133"/>
      <c r="D70" s="134"/>
      <c r="E70" s="134"/>
      <c r="F70" s="64"/>
    </row>
    <row r="71" spans="1:6" x14ac:dyDescent="0.3">
      <c r="A71" s="24"/>
      <c r="B71" s="133"/>
      <c r="C71" s="133"/>
      <c r="D71" s="134"/>
      <c r="E71" s="134"/>
      <c r="F71" s="64"/>
    </row>
    <row r="72" spans="1:6" x14ac:dyDescent="0.3">
      <c r="A72" s="29"/>
      <c r="B72" s="133"/>
      <c r="C72" s="133"/>
      <c r="D72" s="134"/>
      <c r="E72" s="134"/>
      <c r="F72" s="64"/>
    </row>
    <row r="73" spans="1:6" x14ac:dyDescent="0.3">
      <c r="A73" s="24"/>
      <c r="B73" s="133"/>
      <c r="C73" s="133"/>
      <c r="D73" s="134"/>
      <c r="E73" s="134"/>
      <c r="F73" s="64"/>
    </row>
    <row r="74" spans="1:6" x14ac:dyDescent="0.3">
      <c r="A74" s="24"/>
      <c r="B74" s="133"/>
      <c r="C74" s="133"/>
      <c r="D74" s="134"/>
      <c r="E74" s="134"/>
      <c r="F74" s="64"/>
    </row>
    <row r="75" spans="1:6" x14ac:dyDescent="0.3">
      <c r="A75" s="29"/>
      <c r="B75" s="133"/>
      <c r="C75" s="133"/>
      <c r="D75" s="134"/>
      <c r="E75" s="134"/>
      <c r="F75" s="64"/>
    </row>
    <row r="76" spans="1:6" x14ac:dyDescent="0.3">
      <c r="A76" s="24"/>
      <c r="B76" s="133"/>
      <c r="C76" s="133"/>
      <c r="D76" s="134"/>
      <c r="E76" s="134"/>
      <c r="F76" s="64"/>
    </row>
    <row r="77" spans="1:6" x14ac:dyDescent="0.3">
      <c r="A77" s="24"/>
      <c r="B77" s="133"/>
      <c r="C77" s="133"/>
      <c r="D77" s="134"/>
      <c r="E77" s="134"/>
      <c r="F77" s="64"/>
    </row>
    <row r="78" spans="1:6" x14ac:dyDescent="0.3">
      <c r="A78" s="29"/>
      <c r="B78" s="133"/>
      <c r="C78" s="133"/>
      <c r="D78" s="134"/>
      <c r="E78" s="134"/>
      <c r="F78" s="64"/>
    </row>
    <row r="79" spans="1:6" x14ac:dyDescent="0.3">
      <c r="A79" s="24"/>
      <c r="B79" s="133"/>
      <c r="C79" s="133"/>
      <c r="D79" s="134"/>
      <c r="E79" s="134"/>
      <c r="F79" s="64"/>
    </row>
    <row r="80" spans="1:6" x14ac:dyDescent="0.3">
      <c r="A80" s="24"/>
      <c r="B80" s="133"/>
      <c r="C80" s="133"/>
      <c r="D80" s="134"/>
      <c r="E80" s="134"/>
      <c r="F80" s="64"/>
    </row>
    <row r="81" spans="1:6" x14ac:dyDescent="0.3">
      <c r="A81" s="29"/>
      <c r="B81" s="133"/>
      <c r="C81" s="133"/>
      <c r="D81" s="134"/>
      <c r="E81" s="134"/>
      <c r="F81" s="64"/>
    </row>
    <row r="82" spans="1:6" x14ac:dyDescent="0.3">
      <c r="A82" s="24"/>
      <c r="B82" s="133"/>
      <c r="C82" s="133"/>
      <c r="D82" s="134"/>
      <c r="E82" s="134"/>
      <c r="F82" s="64"/>
    </row>
    <row r="83" spans="1:6" x14ac:dyDescent="0.3">
      <c r="A83" s="24"/>
      <c r="B83" s="133"/>
      <c r="C83" s="133"/>
      <c r="D83" s="134"/>
      <c r="E83" s="134"/>
      <c r="F83" s="64"/>
    </row>
    <row r="84" spans="1:6" x14ac:dyDescent="0.3">
      <c r="A84" s="29"/>
      <c r="B84" s="133"/>
      <c r="C84" s="133"/>
      <c r="D84" s="134"/>
      <c r="E84" s="134"/>
      <c r="F84" s="64"/>
    </row>
    <row r="85" spans="1:6" x14ac:dyDescent="0.3">
      <c r="A85" s="24"/>
      <c r="B85" s="133"/>
      <c r="C85" s="133"/>
      <c r="D85" s="134"/>
      <c r="E85" s="134"/>
      <c r="F85" s="64"/>
    </row>
    <row r="86" spans="1:6" x14ac:dyDescent="0.3">
      <c r="A86" s="24"/>
      <c r="B86" s="133"/>
      <c r="C86" s="133"/>
      <c r="D86" s="134"/>
      <c r="E86" s="134"/>
      <c r="F86" s="64"/>
    </row>
    <row r="87" spans="1:6" x14ac:dyDescent="0.3">
      <c r="A87" s="29"/>
      <c r="B87" s="133"/>
      <c r="C87" s="133"/>
      <c r="D87" s="134"/>
      <c r="E87" s="134"/>
      <c r="F87" s="64"/>
    </row>
    <row r="88" spans="1:6" x14ac:dyDescent="0.3">
      <c r="A88" s="24"/>
      <c r="B88" s="133"/>
      <c r="C88" s="133"/>
      <c r="D88" s="134"/>
      <c r="E88" s="134"/>
      <c r="F88" s="64"/>
    </row>
    <row r="89" spans="1:6" x14ac:dyDescent="0.3">
      <c r="A89" s="24"/>
      <c r="B89" s="133"/>
      <c r="C89" s="133"/>
      <c r="D89" s="134"/>
      <c r="E89" s="134"/>
      <c r="F89" s="64"/>
    </row>
    <row r="90" spans="1:6" x14ac:dyDescent="0.3">
      <c r="A90" s="29"/>
      <c r="B90" s="133"/>
      <c r="C90" s="133"/>
      <c r="D90" s="134"/>
      <c r="E90" s="134"/>
      <c r="F90" s="64"/>
    </row>
    <row r="91" spans="1:6" x14ac:dyDescent="0.3">
      <c r="A91" s="24"/>
      <c r="B91" s="133"/>
      <c r="C91" s="133"/>
      <c r="D91" s="134"/>
      <c r="E91" s="134"/>
      <c r="F91" s="64"/>
    </row>
    <row r="92" spans="1:6" x14ac:dyDescent="0.3">
      <c r="A92" s="24"/>
      <c r="B92" s="133"/>
      <c r="C92" s="133"/>
      <c r="D92" s="134"/>
      <c r="E92" s="134"/>
      <c r="F92" s="64"/>
    </row>
    <row r="93" spans="1:6" x14ac:dyDescent="0.3">
      <c r="A93" s="29"/>
      <c r="B93" s="133"/>
      <c r="C93" s="133"/>
      <c r="D93" s="134"/>
      <c r="E93" s="134"/>
      <c r="F93" s="64"/>
    </row>
    <row r="94" spans="1:6" x14ac:dyDescent="0.3">
      <c r="A94" s="24"/>
      <c r="B94" s="133"/>
      <c r="C94" s="133"/>
      <c r="D94" s="134"/>
      <c r="E94" s="134"/>
      <c r="F94" s="64"/>
    </row>
    <row r="95" spans="1:6" x14ac:dyDescent="0.3">
      <c r="A95" s="24"/>
      <c r="B95" s="133"/>
      <c r="C95" s="133"/>
      <c r="D95" s="134"/>
      <c r="E95" s="134"/>
      <c r="F95" s="64"/>
    </row>
    <row r="96" spans="1:6" x14ac:dyDescent="0.3">
      <c r="A96" s="29"/>
      <c r="B96" s="133"/>
      <c r="C96" s="133"/>
      <c r="D96" s="134"/>
      <c r="E96" s="134"/>
      <c r="F96" s="64"/>
    </row>
    <row r="97" spans="1:6" x14ac:dyDescent="0.3">
      <c r="A97" s="132"/>
      <c r="B97" s="133"/>
      <c r="C97" s="133"/>
      <c r="D97" s="134"/>
      <c r="E97" s="134"/>
      <c r="F97" s="64"/>
    </row>
    <row r="98" spans="1:6" x14ac:dyDescent="0.3">
      <c r="A98" s="132"/>
      <c r="B98" s="133"/>
      <c r="C98" s="133"/>
      <c r="D98" s="134"/>
      <c r="E98" s="134"/>
      <c r="F98" s="64"/>
    </row>
    <row r="99" spans="1:6" x14ac:dyDescent="0.3">
      <c r="A99" s="132"/>
      <c r="B99" s="133"/>
      <c r="C99" s="133"/>
      <c r="D99" s="134"/>
      <c r="E99" s="134"/>
      <c r="F99" s="64"/>
    </row>
    <row r="100" spans="1:6" x14ac:dyDescent="0.3">
      <c r="A100" s="132"/>
      <c r="B100" s="133"/>
      <c r="C100" s="133"/>
      <c r="D100" s="134"/>
      <c r="E100" s="134"/>
      <c r="F100" s="64"/>
    </row>
    <row r="101" spans="1:6" x14ac:dyDescent="0.3">
      <c r="A101" s="132"/>
      <c r="B101" s="133"/>
      <c r="C101" s="133"/>
      <c r="D101" s="134"/>
      <c r="E101" s="134"/>
      <c r="F101" s="64"/>
    </row>
    <row r="102" spans="1:6" x14ac:dyDescent="0.3">
      <c r="A102" s="132"/>
      <c r="B102" s="133"/>
      <c r="C102" s="133"/>
      <c r="D102" s="134"/>
      <c r="E102" s="134"/>
      <c r="F102" s="64"/>
    </row>
    <row r="103" spans="1:6" x14ac:dyDescent="0.3">
      <c r="A103" s="132"/>
      <c r="B103" s="133"/>
      <c r="C103" s="133"/>
      <c r="D103" s="134"/>
      <c r="E103" s="134"/>
      <c r="F103" s="64"/>
    </row>
    <row r="104" spans="1:6" x14ac:dyDescent="0.3">
      <c r="A104" s="132"/>
      <c r="B104" s="133"/>
      <c r="C104" s="133"/>
      <c r="D104" s="134"/>
      <c r="E104" s="134"/>
      <c r="F104" s="64"/>
    </row>
    <row r="105" spans="1:6" x14ac:dyDescent="0.3">
      <c r="A105" s="132"/>
      <c r="B105" s="133"/>
      <c r="C105" s="133"/>
      <c r="D105" s="134"/>
      <c r="E105" s="134"/>
      <c r="F105" s="64"/>
    </row>
    <row r="106" spans="1:6" x14ac:dyDescent="0.3">
      <c r="A106" s="132"/>
      <c r="B106" s="133"/>
      <c r="C106" s="133"/>
      <c r="D106" s="134"/>
      <c r="E106" s="134"/>
      <c r="F106" s="64"/>
    </row>
    <row r="107" spans="1:6" x14ac:dyDescent="0.3">
      <c r="A107" s="132"/>
      <c r="B107" s="133"/>
      <c r="C107" s="133"/>
      <c r="D107" s="134"/>
      <c r="E107" s="134"/>
      <c r="F107" s="64"/>
    </row>
    <row r="108" spans="1:6" x14ac:dyDescent="0.3">
      <c r="A108" s="132"/>
      <c r="B108" s="133"/>
      <c r="C108" s="133"/>
      <c r="D108" s="134"/>
      <c r="E108" s="134"/>
      <c r="F108" s="64"/>
    </row>
    <row r="109" spans="1:6" x14ac:dyDescent="0.3">
      <c r="A109" s="132"/>
      <c r="B109" s="133"/>
      <c r="C109" s="133"/>
      <c r="D109" s="134"/>
      <c r="E109" s="134"/>
      <c r="F109" s="64"/>
    </row>
    <row r="110" spans="1:6" x14ac:dyDescent="0.3">
      <c r="A110" s="132"/>
      <c r="B110" s="133"/>
      <c r="C110" s="133"/>
      <c r="D110" s="134"/>
      <c r="E110" s="134"/>
      <c r="F110" s="64"/>
    </row>
    <row r="111" spans="1:6" x14ac:dyDescent="0.3">
      <c r="A111" s="132"/>
      <c r="B111" s="133"/>
      <c r="C111" s="133"/>
      <c r="D111" s="134"/>
      <c r="E111" s="134"/>
      <c r="F111" s="64"/>
    </row>
    <row r="112" spans="1:6" x14ac:dyDescent="0.3">
      <c r="A112" s="132"/>
      <c r="B112" s="133"/>
      <c r="C112" s="133"/>
      <c r="D112" s="134"/>
      <c r="E112" s="134"/>
      <c r="F112" s="64"/>
    </row>
    <row r="113" spans="1:6" x14ac:dyDescent="0.3">
      <c r="A113" s="135"/>
      <c r="B113" s="136"/>
      <c r="C113" s="136"/>
      <c r="D113" s="137"/>
      <c r="E113" s="137"/>
      <c r="F113" s="69"/>
    </row>
  </sheetData>
  <protectedRanges>
    <protectedRange sqref="A17 C19:E20 C25:E25 C39:E40 C44:E45 A41:A42 A44:A45 A47:A48 A50:A51 A53:A54 A56:A57 A59:A60 A62:A63 A65:A66 A68:A69 A71:A72 A74:A75 A77:A78 A80:A81 A83:A84 A86:A87 A89:A90 A92:A93 A95:A96 D29:E29 C30:E30 C31 E31 C34:E35 A39 A19 A21 A23 A25 A27 A29 A31 A33 A35 A37" name="Bereich2_1"/>
    <protectedRange sqref="F19:F20 F25 F39:F40 F44:F45 F29:F31 F34:F35" name="Bereich4_1_1"/>
    <protectedRange sqref="C17:E18 A16:E16 C26:E27 C32:E32 C36:E36 C41:E43 B17:B27 A40 A43 A46 A49 A52 A55 A58 A61 A64 A67 A70 A73 A76 A79 A82 A85 A88 A91 A94 C21:E24 C29 B29:B32 D31 B33:E33 B34:B36 C38:E38 B38:B45 B37:E37 A18 A20 A22 A24 A26 A28:E28 A30 A32 A34 A36 A38" name="Bereich2_2_1"/>
    <protectedRange sqref="F16:F18 F41:F43 F21:F24 F26:F28 F32:F33 F36:F38" name="Bereich4_1_2_1"/>
    <protectedRange sqref="A8:A9" name="Bereich1_2"/>
    <protectedRange sqref="B8:B9" name="Bereich1_1_1"/>
  </protectedRanges>
  <mergeCells count="2">
    <mergeCell ref="B8:C8"/>
    <mergeCell ref="B9:C9"/>
  </mergeCells>
  <pageMargins left="0.7" right="0.7" top="0.78740157499999996" bottom="0.78740157499999996" header="0.3" footer="0.3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83574ED-7AE6-4AD6-87EE-80AA2581511B}">
          <x14:formula1>
            <xm:f>Tabelle5!$A$1:$A$2</xm:f>
          </x14:formula1>
          <xm:sqref>B16:B113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34091-CA80-44C2-9E96-879EE4CB45F8}">
  <dimension ref="A1:A2"/>
  <sheetViews>
    <sheetView workbookViewId="0">
      <selection activeCell="A3" sqref="A3"/>
    </sheetView>
  </sheetViews>
  <sheetFormatPr baseColWidth="10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2</vt:i4>
      </vt:variant>
    </vt:vector>
  </HeadingPairs>
  <TitlesOfParts>
    <vt:vector size="6" baseType="lpstr">
      <vt:lpstr>Finanzplan bewilligt</vt:lpstr>
      <vt:lpstr>Soll Ist Vergleich</vt:lpstr>
      <vt:lpstr>optionale Belegliste</vt:lpstr>
      <vt:lpstr>Tabelle5</vt:lpstr>
      <vt:lpstr>'Finanzplan bewilligt'!Druckbereich</vt:lpstr>
      <vt:lpstr>'Soll Ist Vergleich'!Druckbereich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lagFinanzen</dc:creator>
  <cp:lastModifiedBy>lagFinanzen</cp:lastModifiedBy>
  <dcterms:created xsi:type="dcterms:W3CDTF">2026-10-20T13:59:17Z</dcterms:created>
  <dcterms:modified xsi:type="dcterms:W3CDTF">2026-10-21T09:47:55Z</dcterms:modified>
</cp:coreProperties>
</file>